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S:\CHS-CNWS\NEPIS\2020\VN\Reports\Admissions, Enrollment, Graduation Trends\"/>
    </mc:Choice>
  </mc:AlternateContent>
  <xr:revisionPtr revIDLastSave="0" documentId="10_ncr:100000_{14D9B5A7-5AE6-43B0-B2F8-EFDBE3CDFEEB}" xr6:coauthVersionLast="31" xr6:coauthVersionMax="31" xr10:uidLastSave="{00000000-0000-0000-0000-000000000000}"/>
  <bookViews>
    <workbookView xWindow="0" yWindow="0" windowWidth="28800" windowHeight="12210" firstSheet="2" activeTab="4" xr2:uid="{00000000-000D-0000-FFFF-FFFF00000000}"/>
  </bookViews>
  <sheets>
    <sheet name="CHART Enroll Trends" sheetId="6" r:id="rId1"/>
    <sheet name="CHART Newly Trends" sheetId="7" r:id="rId2"/>
    <sheet name="CHART Grads Trends" sheetId="10" r:id="rId3"/>
    <sheet name="CHART Finding Job" sheetId="11" r:id="rId4"/>
    <sheet name="Admis Enroll Grads" sheetId="2" r:id="rId5"/>
    <sheet name="QANA Other (Open)" sheetId="4" r:id="rId6"/>
    <sheet name="Clincal Space (Open)" sheetId="5" r:id="rId7"/>
    <sheet name="Barriers (open ended)" sheetId="9" r:id="rId8"/>
    <sheet name="Finding Job (Open)" sheetId="12" r:id="rId9"/>
    <sheet name="Sheet3" sheetId="3" r:id="rId10"/>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1" i="2" l="1"/>
  <c r="N72" i="2"/>
  <c r="S121" i="2"/>
  <c r="S122" i="2"/>
  <c r="S123" i="2"/>
  <c r="S120" i="2"/>
  <c r="P77" i="2" l="1"/>
  <c r="G35" i="5" l="1"/>
  <c r="H35" i="5"/>
  <c r="F35" i="5"/>
  <c r="T30" i="3"/>
  <c r="T24" i="3"/>
  <c r="I139" i="2"/>
  <c r="J72" i="9"/>
  <c r="K72" i="9"/>
  <c r="L72" i="9"/>
  <c r="M72" i="9"/>
  <c r="N72" i="9"/>
  <c r="O72" i="9"/>
  <c r="I72" i="9"/>
  <c r="Q118" i="2"/>
  <c r="R120" i="2"/>
  <c r="Q114" i="2"/>
  <c r="N130" i="2"/>
  <c r="Q115" i="2" s="1"/>
  <c r="R123" i="2"/>
  <c r="R122" i="2"/>
  <c r="R121" i="2"/>
  <c r="C130" i="2"/>
  <c r="C129" i="2"/>
  <c r="F104" i="2"/>
  <c r="F102" i="2"/>
  <c r="O80" i="2"/>
  <c r="O79" i="2"/>
  <c r="O78" i="2"/>
  <c r="O77" i="2"/>
  <c r="N75" i="2"/>
  <c r="N74" i="2"/>
  <c r="K87" i="2"/>
  <c r="C105" i="2"/>
  <c r="H59" i="2"/>
  <c r="H48" i="2"/>
  <c r="H37" i="2"/>
  <c r="H26" i="2"/>
  <c r="H15" i="2"/>
  <c r="G59" i="2"/>
  <c r="G48" i="2"/>
  <c r="G37" i="2"/>
  <c r="G26" i="2"/>
  <c r="G15" i="2"/>
  <c r="E7" i="2"/>
  <c r="G7" i="2"/>
  <c r="H140" i="2"/>
  <c r="H139" i="2"/>
  <c r="H138" i="2"/>
  <c r="H137" i="2"/>
  <c r="H136" i="2"/>
  <c r="O130" i="2"/>
  <c r="C104" i="2"/>
  <c r="O81" i="2" l="1"/>
  <c r="Q117" i="2"/>
  <c r="R124" i="2"/>
  <c r="S124" i="2" s="1"/>
  <c r="P79" i="2" l="1"/>
  <c r="P80" i="2"/>
  <c r="P81" i="2"/>
  <c r="P78" i="2"/>
  <c r="C103" i="2"/>
  <c r="C92" i="2"/>
  <c r="C93" i="2"/>
  <c r="C94" i="2"/>
  <c r="C95" i="2"/>
  <c r="C96" i="2"/>
  <c r="C97" i="2"/>
  <c r="C98" i="2"/>
  <c r="C99" i="2"/>
  <c r="C100" i="2"/>
  <c r="C101" i="2"/>
  <c r="C102" i="2"/>
  <c r="C91" i="2"/>
  <c r="G9" i="2"/>
  <c r="P130" i="2" l="1"/>
  <c r="F90" i="2" l="1"/>
  <c r="C9" i="2" l="1"/>
  <c r="F9" i="2"/>
  <c r="D9" i="2"/>
</calcChain>
</file>

<file path=xl/sharedStrings.xml><?xml version="1.0" encoding="utf-8"?>
<sst xmlns="http://schemas.openxmlformats.org/spreadsheetml/2006/main" count="551" uniqueCount="294">
  <si>
    <t>Admissions Table</t>
  </si>
  <si>
    <t>Statistics</t>
  </si>
  <si>
    <t>total admission - seats for new students</t>
  </si>
  <si>
    <t>total admission - qualified applicants</t>
  </si>
  <si>
    <t>total admission - applicants offered admission</t>
  </si>
  <si>
    <t>total admission - newly admitted students registered and enrolled</t>
  </si>
  <si>
    <t>QANA</t>
  </si>
  <si>
    <t>N</t>
  </si>
  <si>
    <t>Valid</t>
  </si>
  <si>
    <t>Missing</t>
  </si>
  <si>
    <t>Sum</t>
  </si>
  <si>
    <t>Reasons why QANA</t>
  </si>
  <si>
    <t>Lack of qualified faculty applicants for budgeted positions</t>
  </si>
  <si>
    <t>Frequency</t>
  </si>
  <si>
    <t>Percent</t>
  </si>
  <si>
    <t>Valid Percent</t>
  </si>
  <si>
    <t>Cumulative Percent</t>
  </si>
  <si>
    <t>Total</t>
  </si>
  <si>
    <t>Lack of budgeted faculty positions</t>
  </si>
  <si>
    <t>Lack of clinical space</t>
  </si>
  <si>
    <t>Limited classroom space</t>
  </si>
  <si>
    <t>Newly admitted</t>
  </si>
  <si>
    <t>Enrolled</t>
  </si>
  <si>
    <t>Descriptive Statistics</t>
  </si>
  <si>
    <t>Vocational Nursing Program - Generic</t>
  </si>
  <si>
    <t>Valid N (listwise)</t>
  </si>
  <si>
    <t>Public hospital</t>
  </si>
  <si>
    <t>Vocational Nursing Program - MEEP</t>
  </si>
  <si>
    <t>Grads</t>
  </si>
  <si>
    <t>Trends</t>
  </si>
  <si>
    <t>Difficult</t>
  </si>
  <si>
    <t>Neutral</t>
  </si>
  <si>
    <t>Easy</t>
  </si>
  <si>
    <t>Very Easy</t>
  </si>
  <si>
    <t>Military</t>
  </si>
  <si>
    <t>seats for new students</t>
  </si>
  <si>
    <t>qualified applicants</t>
  </si>
  <si>
    <t>applicants offered admission</t>
  </si>
  <si>
    <t xml:space="preserve"> newly admitted students registered and enrolled</t>
  </si>
  <si>
    <t>42. Please rank the importance of reasons why qualified applicants were not offered admission. Or...-Lack of budgeted faculty positions</t>
  </si>
  <si>
    <t>42. Please rank the importance of reasons why qualified applicants were not offered admission. Or...-Lack of clinical space</t>
  </si>
  <si>
    <t>42. Please rank the importance of reasons why qualified applicants were not offered admission. Or...-Limited classroom space</t>
  </si>
  <si>
    <t>42. Please rank the importance of reasons why qualified applicants were not offered admission. Or...-Other (please specify in the next question)</t>
  </si>
  <si>
    <t>n/a</t>
  </si>
  <si>
    <t>N/A</t>
  </si>
  <si>
    <t>na</t>
  </si>
  <si>
    <t>NA</t>
  </si>
  <si>
    <t>Preference RN Programs</t>
  </si>
  <si>
    <t>Competition with other VN Programs</t>
  </si>
  <si>
    <t>lack of clinical availability</t>
  </si>
  <si>
    <t>4. Please indicate the type of nursing education program that corresponds to your program code:*</t>
  </si>
  <si>
    <t>6. Please indicate the setting in which your VN program exists:*</t>
  </si>
  <si>
    <t>Public college/university</t>
  </si>
  <si>
    <t>49. Please enter the total number of ALL vocational nursing students who were enrolled in this nu...</t>
  </si>
  <si>
    <t>Private college/university</t>
  </si>
  <si>
    <t>Career school/college</t>
  </si>
  <si>
    <t>50. Please enter the total number of ALL vocational nursing students who graduated from this nurs...</t>
  </si>
  <si>
    <t>clinical slots</t>
  </si>
  <si>
    <t>Lack of qualified applicants</t>
  </si>
  <si>
    <t>Lack of qualified faculty applicants for budgeted positions; Lack of student readiness.</t>
  </si>
  <si>
    <t>Fewer acute care facilities are hiring LVN's and the market is very competitive for positions in other areas of nursing such as long-term care facilities, physician offices, etc.</t>
  </si>
  <si>
    <t>56. Please indicate any barrier(s) that your program faced in increasing the number of VN graduat...</t>
  </si>
  <si>
    <t>1) Student financial issues 2) Student/Family health issues</t>
  </si>
  <si>
    <t>A large amount of students were affected financially due to the hard hit hurricane.</t>
  </si>
  <si>
    <t>A number of students failed to complete due to outside issues. A number of students who failed to complete due to ESL issues and computerized testing.</t>
  </si>
  <si>
    <t>Applicant pool decreased. Many applicants only want to pursue ADN programs. Students not prepared for the intense program and have difficulty with critical thinking required in nursing as well as clinical reasoning. Students not prepared for time involvemnt in preparation and study skills. Some students trying to work while going to school have great difficulty. Financial and personal issues at times make it impossible for students to continue the program. Clinical sites are limited and many only availabl to RN programs.</t>
  </si>
  <si>
    <t>Attrition due to short/flexed intense courses (such as pharmacology and Medical-Surgical Nursing).</t>
  </si>
  <si>
    <t>Barriers faced during this 2017-2018 academic year were as follows: 1. Although there has been an increase in students applying for the program, there were still a fair amount of ineligible application submissions for both entry periods. 2. We lost severa students during our Fall 2017 as well as Spring 2018 semesters; either in relation to Hurricane Harvey or for other personal reasons (eg. family illness, financial strains, etc.) 3. The final barrier was student 'readiness'; not only academically, but maurity seemed to be a big factor. We had a large portion of students who were just 'ill-prepared' for the rigors and responsibility of being in nursing program. (eg. non-committal to time required for studying, classroom attendance, etc.)</t>
  </si>
  <si>
    <t>Clinical space</t>
  </si>
  <si>
    <t>Community clinical space</t>
  </si>
  <si>
    <t>Decreased student interest with the community push for BSN graduates.</t>
  </si>
  <si>
    <t>Despite increasing the number of graduates from 41 (2016-2017) to 60 (2017-2018), the program experienced an increased attrition rate for the first semester students in Fall 2017 due to the impacts of Hurricane Harvey.</t>
  </si>
  <si>
    <t>Difficulty with retention efforts due to students personal or academic issues</t>
  </si>
  <si>
    <t>English as a second language students.</t>
  </si>
  <si>
    <t>Faculty availability</t>
  </si>
  <si>
    <t>Financial</t>
  </si>
  <si>
    <t>First generation of higher education, many of the students face critical thinking challenges.</t>
  </si>
  <si>
    <t>Geographic location, Number of programs within 50 mile radius</t>
  </si>
  <si>
    <t>High school students leave to another college before finishing the program in the summer</t>
  </si>
  <si>
    <t>Hurricane Harvey was a truly catastrophic event for this area.  All enrolled students returned after the storm and tried to continue, it was very inspiring the way that students helped one another and the way that former VN graduates donated their old boos, uniforms, etc.   In spite of this, a  number of students had to eventually withdraw from the program due to the long term effect of the storm on them/their families.  Such as:  loss of shelter requiring students to move in order to live with friends/reatives in a distant area, spousal loss of job in this area which forced relocation, need of students to return to previous jobs full time due to serious financial recovery issues-some lost everything.</t>
  </si>
  <si>
    <t>Hurricane Harvey, No repetitive courses offered to allow for immediate course make up.</t>
  </si>
  <si>
    <t>I think because we are a commuter school it is difficult for students to travel on a daily basis. Some students travel an hour daily to get to class and clinical and it's difficult for them. Sometimes they quit not because of grades but because of family r financial problems.</t>
  </si>
  <si>
    <t>Lack of clinical sites. ADN and BSN programs compete with this program for clinical sites.</t>
  </si>
  <si>
    <t>Lack of clinical space, lack of job availabillity</t>
  </si>
  <si>
    <t>Lack of Faculty applicants</t>
  </si>
  <si>
    <t>Lack of faculty for budgeted position</t>
  </si>
  <si>
    <t>Lack of qualified applicants.  Lack of available clinical space.</t>
  </si>
  <si>
    <t>Lack of qualified applicants. Limited clinical space for VN students</t>
  </si>
  <si>
    <t>Lack of qualified faculty and clinical space.</t>
  </si>
  <si>
    <t>lack of qualified faculty. student attendance.</t>
  </si>
  <si>
    <t>lack of qualified instructors</t>
  </si>
  <si>
    <t>LIMITED APPLICANT POOL LOW ADMISSION TEST SCORES</t>
  </si>
  <si>
    <t>Loss of recruiters for VN program at TSTC. Extended qualifying date for passing TEAS and background checks to end of first semester.</t>
  </si>
  <si>
    <t>Many are unsuccessful in the program due to academic failure related to:  1. The rigor of the academic requirements. 2. Financial reasons-students working over 20 hours per week. Interferes with study time or content. 3. Personal reasons-family committed,lack of support structure.</t>
  </si>
  <si>
    <t>Many students having to work and pay bills while attending our program. Many students not having adequate/reliable  transportation. Many students not having support(financial/emotional) from family members during the program.</t>
  </si>
  <si>
    <t>Most students prefer to enter on the RN route</t>
  </si>
  <si>
    <t>N/A - Number of graduates increase during the 2017-2018 academic year.</t>
  </si>
  <si>
    <t>n/a did not increase enrollment</t>
  </si>
  <si>
    <t>nA</t>
  </si>
  <si>
    <t>no acute care sites available- limited long-term care settings also limited</t>
  </si>
  <si>
    <t>Our enrollment increased during 2017-2018 from the previous two academic years.</t>
  </si>
  <si>
    <t>Our numbers are fairly consistent.  Our curriculum is difficult but not impossible but many do not meet the requirements for holding a 77 average at minimum.  Typically we lose students in Level 2 (second semester) but those who complete do well on NCLEX.</t>
  </si>
  <si>
    <t>Poor retention due to English as a second language students, financial/economic status, and short/flex intense courses (such as pharmacology and Medical-Surgical Nursing).</t>
  </si>
  <si>
    <t>Poor student grades Poor student clinical performances Student's legal issues Student's personal issues interfering with academics</t>
  </si>
  <si>
    <t>School Closure as of September 30, 2018.</t>
  </si>
  <si>
    <t>Some students family issues</t>
  </si>
  <si>
    <t>staffing</t>
  </si>
  <si>
    <t>Student take Specialty Exams throughout each semester. Students are encouraged to remediate a minimum of 4 hours/week. Student either did not remediate in areas they were weak or waited to late to remediate</t>
  </si>
  <si>
    <t>Student withdrawal for finances and risk of failure.</t>
  </si>
  <si>
    <t>Students choose a different career path, personal, financial reasons, academic and passing HESI requirements.</t>
  </si>
  <si>
    <t>Students electing to take the MEEP option.  Mostly related to cost of extra summer courses and fees.  Many students need to work over the summer to save money to pay for their second year (ADN).</t>
  </si>
  <si>
    <t>Students have a difficult time adjusting to the exam formats.</t>
  </si>
  <si>
    <t>Students have difficulty passing a reading test. They cannot read as high school graduates!</t>
  </si>
  <si>
    <t>Students not following policies and procedures.  Students failing didactically.</t>
  </si>
  <si>
    <t>Students untrained in study skills and time management.</t>
  </si>
  <si>
    <t>The increased in positive criminal background checks. Defaulted student loans</t>
  </si>
  <si>
    <t>The VN program was on Conditional Status until Spring 2018 which impacted the ability to admit new students.</t>
  </si>
  <si>
    <t>There were several students who withdrew from the program for personal reasons (ex: Health, family issues, financial reasons).</t>
  </si>
  <si>
    <t>This program is in a teach-out agreement with National American University</t>
  </si>
  <si>
    <t>Those students who were ESL students (some of them) experienced difficulty or required additional time to take written exams. Reading and responding to test items and the nuances of nursing language was difficult for some.</t>
  </si>
  <si>
    <t>Time and resources to tutor at-risk students; Perhaps there are insufficient tutoring and study sessions offered by faculty; Faculty should use ATI data more effectively to fill-in content gaps and identify at-risk students; Program admission criteria nees to be reviewed (are we getting the most qualified students into the program from the applicant pool); Student dynamics including ESL challenges, poor time management, outside employment, financial stress related to high cost of living in Midland, and miimizing rigor of program.</t>
  </si>
  <si>
    <t>Too many proprietary schools in the area with excellent advertising and promotion Lack of institutional support in promoting Vocational Nursing Program</t>
  </si>
  <si>
    <t>We did not have any barriers to increasing the number of graduates.  We did have an increase in number compared to last report.</t>
  </si>
  <si>
    <t>We did not have enough qualified students apply to our program. The main barrier was that another nursing program on our campus closed and all potential nursing candidates thought all of the nursing programs at Schreiner University closed.  Also the admisions office did not actively recruit for the VN program.</t>
  </si>
  <si>
    <t>We had just switched from a day program to an evening program so we did not have a lot of time where we were posted on the BON website or to market the change.</t>
  </si>
  <si>
    <t>Would like more qualified applicants which lead to more VN graduates.</t>
  </si>
  <si>
    <t>57. What do you perceive is the level of difficulty your vocational nursing graduates experience...</t>
  </si>
  <si>
    <t>newly admitted students registered and enrolled</t>
  </si>
  <si>
    <t>enrolled</t>
  </si>
  <si>
    <t>graduates</t>
  </si>
  <si>
    <t/>
  </si>
  <si>
    <t>Report</t>
  </si>
  <si>
    <t>TOTAL -licensure Admission - Enrollment capacity</t>
  </si>
  <si>
    <t>TOTAL -licensure Admission - Qualified Applicants</t>
  </si>
  <si>
    <t>TOTAL -licensure Admission - Applicants offered admission</t>
  </si>
  <si>
    <t>TOTAL -licensure Admission - Newly admitted students registered and enrolled</t>
  </si>
  <si>
    <t>TOTAL -licensure Admission - Qualified applicants NOT offered admission</t>
  </si>
  <si>
    <t>Lack of clinical space in the specialty areas such as Pediatrics.</t>
  </si>
  <si>
    <t>1</t>
  </si>
  <si>
    <t>2</t>
  </si>
  <si>
    <t>3</t>
  </si>
  <si>
    <t>4</t>
  </si>
  <si>
    <t>5</t>
  </si>
  <si>
    <t>Other (please specify in the next question)</t>
  </si>
  <si>
    <t>Number</t>
  </si>
  <si>
    <t>Generic</t>
  </si>
  <si>
    <t>Institution Type from THECB - http://www.thecb.state.tx.us/apps/programinventory/</t>
  </si>
  <si>
    <t>Community College</t>
  </si>
  <si>
    <t>State College</t>
  </si>
  <si>
    <t>Technical College</t>
  </si>
  <si>
    <t>Public University</t>
  </si>
  <si>
    <t>Heatlh-Related Institutions</t>
  </si>
  <si>
    <t>For Profit Colleges &amp; Universities Authorized by Certificate</t>
  </si>
  <si>
    <t>Other Institutions Authorized by Certificate</t>
  </si>
  <si>
    <t>Independent Colleges and Universities of Texas</t>
  </si>
  <si>
    <t>MEEP</t>
  </si>
  <si>
    <t>enrollment</t>
  </si>
  <si>
    <t>Decreased retention of students throughout the curriculum primarily due to the students working extended hours while attending school.</t>
  </si>
  <si>
    <t>academic challenges</t>
  </si>
  <si>
    <t>lack of clinical sites</t>
  </si>
  <si>
    <t xml:space="preserve">financial </t>
  </si>
  <si>
    <t>lack of qualified applicants</t>
  </si>
  <si>
    <t>classroom space</t>
  </si>
  <si>
    <t>faculty</t>
  </si>
  <si>
    <t>limited in acute or hospital</t>
  </si>
  <si>
    <t>prefer RNs or experience</t>
  </si>
  <si>
    <t>46. If applicable, please list other reasons why qualified applicants were not offered admission.*
Please enter "N/A" if your program offered admission to all qualified applicants.</t>
  </si>
  <si>
    <t>applicant pool is shared with RN program.</t>
  </si>
  <si>
    <t>Applicants declined for personal reasons</t>
  </si>
  <si>
    <t>Applicants do have problems passing all sections of the ATI TEAS entrance exam which is one of the main reasons there are not more qualified applicants.</t>
  </si>
  <si>
    <t>Cap for VN is 200 per TBON.</t>
  </si>
  <si>
    <t>COVID  restrictions along with social distancing</t>
  </si>
  <si>
    <t>Many of the qualified applicants also applied to the Blinn LVN program in Bryan and/or the Blended/Online program in Bryan. Some were also accepted in to the Blinn ADN program.</t>
  </si>
  <si>
    <t>Many of the same qualified applicants also applied to the Blinn LVN program in Brenham and/or the Blended/Online program in Bryan and were accepted in those programs.</t>
  </si>
  <si>
    <t>max number approved students are being admitted</t>
  </si>
  <si>
    <t>Not enough spots approved by BON; 8 declined the invitation</t>
  </si>
  <si>
    <t>Qualified applicants applied to numerous programs and went to either the ADN program or the VN program at SJCD south campus.</t>
  </si>
  <si>
    <t>Qualified applicants were offered admission, but were unable to accept due to lack of student funding.</t>
  </si>
  <si>
    <t>Restriction from monitoring Agency</t>
  </si>
  <si>
    <t>Several students were unable to complete admission requirements and it was too late to replace them with alternates.</t>
  </si>
  <si>
    <t>Student not admitted  were also chosen for the ADN program, which has a synchronous enrollment period. Those students chose the ADN route. Other students had a change of plans or ability before school started.</t>
  </si>
  <si>
    <t>Students may apply for multiple Health Science programs simultaneously and may choose another program if accepted.</t>
  </si>
  <si>
    <t>Students not admitted to the VN program were also accepted into the ADN program, which has a synchronous acceptance timeline. These students chose to enroll in the ADN program.</t>
  </si>
  <si>
    <t>VN program was preparing to move from Ft. McIntosh to South Campus in May 2020.</t>
  </si>
  <si>
    <t>47. If you ranked lack of clinical space as a (1) or (2) in question 45, please specify the problems you are experiencing in regard to lack of clinical space.*</t>
  </si>
  <si>
    <t>Acute care facilities are not accepting as many Vocational Nursing Students for clinical rotations.</t>
  </si>
  <si>
    <t>acute care for VN students</t>
  </si>
  <si>
    <t>BSN students are given preferential access to clinical sites in this area.</t>
  </si>
  <si>
    <t>Clinical sites limiting the number of students on the floor to 5-6.  The most we can place in acute care on one floor is 8.  Multiple programs using the same clinical agencies.  BSN programs increasing enrollment and crowding floors we have historically used.</t>
  </si>
  <si>
    <t>Clinical space is always an issue as we compete with one other vocational program, our own associate degree nursing program, a university bachelors program and now on line programs with cohorts in the area.  Also other nearby (within 50 miles) programs from community colleges have began using some clinical spaces. COVID 19 closed several facilities to us in the spring for the weeks after spring break. We were able to return in the summer and do make up time with hospitals and some other areas opened in the community. Now a clinical group is alternating hours and days to complete the clinical high touch time.</t>
  </si>
  <si>
    <t>Competition for clinical for VN students is fierce. Clinical facilities offer space to BSN students first.</t>
  </si>
  <si>
    <t>Competition with other programs and schools.  Hospitals and other clinical facilities allowing fewer students (high turnover rates on floors and in facilities).  Floor/unit closures due to COVID.  Long-term care facilities closed due to COVID.</t>
  </si>
  <si>
    <t>Facilities are not accepting students and/or the affiliation has expired and the college lacks the follow up to renew them or follow up on process.</t>
  </si>
  <si>
    <t>Facilities do not want to allow students into their facility also lack of affiliation agreements.</t>
  </si>
  <si>
    <t>Finding acute care &amp; specialty area for clinical for the vocational nurses has become more difficult. Several area clinical agencies no longer accept requests for VN students because they "no longer hire LVN's."</t>
  </si>
  <si>
    <t>Hospitals limit the number of students who can be on a unit or in a specialty area at one time.  Ambulatory care / primary care clinics and urgent care clinics do not accept nursing students for clinical learning experiences in our area.</t>
  </si>
  <si>
    <t>In the Bryan/College Station area there are 2 main hospitals and one small satellite hospital so there is a lot of clinical congestion for the acute care facilities between Blinn's ADN program, Texas A&amp;M University, University of Texas at Arlington, Texas Women's University, and Sam Houston State University programs. The University BSN programs were getting priority over LVN students and some of the ADN students.</t>
  </si>
  <si>
    <t>Lack of acute care settings, lack of qualified and willing preceptors for Clinical 3 course preceptor program, facilities giving preference to BSN and ADN students</t>
  </si>
  <si>
    <t>Lack of facilities (local or otherwise) willing to accept or accommodate Vocational Nursing Students. Facilities will not allow VN students in if they do not hire LVNs as part of their staff.</t>
  </si>
  <si>
    <t>Many clinical acute care sites prefer RN students. Many of the long-term care facilities in the service area are not acceptable training centers for clinical experiences for students.</t>
  </si>
  <si>
    <t>Many of the hospitals in the Houston metro area are not allowing VN students to come for clinical which limits our ability to admit students.  Most of the hospital in this area are limiting clinical space for the BSN students.</t>
  </si>
  <si>
    <t>Multiple colleges and universities are doing clinical at the local hospitals. There is limited clinical space. Also, since the Covid pandemic there are limited spaces available for student learning experiences due to blocking areas of the hospitals for isolation rooms.</t>
  </si>
  <si>
    <t>No acute care facilities available, long term care sites being used by RN classes.</t>
  </si>
  <si>
    <t>OB and Peds continue to present a challenge. This year COVID 19 prevented us for having any hands on experience after March 2020.</t>
  </si>
  <si>
    <t>Only one acute care facility in our service area will allow VN students to complete clinical at their facility. They decreased the number of students on each unit due to COVID restrictions. No long-term care facilities are accepting students at this time.</t>
  </si>
  <si>
    <t>Only one hospital within a commutable distance allows VN students. It only has space for 5 students 1-2 days a week in the Spring semester only. Being a small community hospital, they regularly have a low patient census.</t>
  </si>
  <si>
    <t>Our college is in a rural area with limited facilities. All facilities are shared among all health professions programs at Brazosport, plus other colleges in the area. We continue to strive for additional clinical affiliates.</t>
  </si>
  <si>
    <t>Pecos County Memorial Hospital has fluctuating census, small community hospital. Professional Nursing students sometimes given priority slot at Midland Memorial Health</t>
  </si>
  <si>
    <t>The hospital facilities are currently not hiring VN's therefore it is difficulty to obtain clinical space in the hospital. The nursing homes are negotiated with other programs at Laredo College as well as with the University.</t>
  </si>
  <si>
    <t>The students were unable to go to Long Term Care with the Spring 2020 class due to Covid 19 shelter in place orders. The students were also unable to go to some of the community sites but the hospitals were available so the students were able to do direct patient care at the end of the Spring 2020 Semester and for Summer 2020.</t>
  </si>
  <si>
    <t>There are a very large number of nursing programs in the greaster Houston metropolotin area competing for a limited number of clinical slots.  Also, RN programs are placed in the available slots before VN programs.</t>
  </si>
  <si>
    <t>Unable to provide appropriate clinical space.</t>
  </si>
  <si>
    <t>We are in a rural area and use 2 hospitals, one in Brenham and one 45 minutes away in LaGrange, Texas.</t>
  </si>
  <si>
    <t>We live in a rural area. Limited Observational settings. Acute Care settings allow us Clinical oppurtunities, but with the acuity of patients, the Instructor to student we keep is often 1:6 max, and often less than that to ensure we safely meet all objectives and patient needs.</t>
  </si>
  <si>
    <t>52. Please enter the total number of ALL vocational nursing students who were enrolled in this nursing education program at any time from September 1, 2019 to August 31, 2020.*</t>
  </si>
  <si>
    <t>60. What do you perceive is the level of difficulty your VN graduates experience in finding a job in nursing?*</t>
  </si>
  <si>
    <t>Very Difficult</t>
  </si>
  <si>
    <t>% change from 2019</t>
  </si>
  <si>
    <t>System</t>
  </si>
  <si>
    <t>Community, state, technical</t>
  </si>
  <si>
    <t>for profit/other</t>
  </si>
  <si>
    <t>independent</t>
  </si>
  <si>
    <t>for profit</t>
  </si>
  <si>
    <t>59. Please indicate any barrier(s) that your program faced in increasing the number of VN graduates during the 2019-2020 academic year.*
Please enter "N/A" if your program faced no barriers in increasing the number of graduates.</t>
  </si>
  <si>
    <t>1. Difficulty hiring qualified nursing instructors 2. Covid restrictions</t>
  </si>
  <si>
    <t>Academic performance Financial concerns Attendance</t>
  </si>
  <si>
    <t>Access to Clinical experiences, particularly pediatric and obstetric hours. Direct, hands-on care ceased after the onset of the Covid-19 pandemic in March 2020. No Clinical facilities are willing to admit VN students from that time until now.</t>
  </si>
  <si>
    <t>August 2019 cohort did not graduate due to summer classes canceled due to COVID-19 Pandemic</t>
  </si>
  <si>
    <t>Barriers faced August 2020: No August 2020 graduates Students did not graduate due to cancellation of clinical sites because of COVID-19. Students completed all didactic courses but received incomplete in clinical courses. Students returned Fall 2020 to complete clinical hours. Students will complete clinical hours by October 30, 2020.</t>
  </si>
  <si>
    <t>Barriers for VN graduates include attendance, grades and academic preparations.</t>
  </si>
  <si>
    <t>Classroom and lab space is limited also limited clinical facilities.</t>
  </si>
  <si>
    <t>Clinical placement limited. Hospitals will only place RN students, preferably BSN.</t>
  </si>
  <si>
    <t>Clinical sites and limited faculty</t>
  </si>
  <si>
    <t>Clinical space; small qualified applicant pool</t>
  </si>
  <si>
    <t>covid 19</t>
  </si>
  <si>
    <t>COVID 19, March 2020-July 2020.</t>
  </si>
  <si>
    <t>COVID-19 Pandemic</t>
  </si>
  <si>
    <t>Covid-19 pandemic requiring program to transition to online learning. This was a challenge to several students. Most of them had small children now at home, not able to go to daycare/school. Only 1 computer in household, having to divide time between nursing school and children's online learning. Several student who were struggling before Covid, chose to drop after switching to online learning.</t>
  </si>
  <si>
    <t>Covid-19 Restrictions on Clinical Space. College Restrictions on face to face learning. The anxiety levels of my students during the pandemic was extremely high. I spent alot of time encouraging students and actively listening, and using therapeutic communication techniques to help them focus and stay calm. I encouraged them often to utilize our professional counseling services we offer at the college.</t>
  </si>
  <si>
    <t>Decreased funds in advertising, decreased number of faculty to recruit.</t>
  </si>
  <si>
    <t>Delayed hiring/orientations due to COVID.</t>
  </si>
  <si>
    <t>Did not host this [summer only] program due to COVID and the anticipation of no access to clinical sites.</t>
  </si>
  <si>
    <t>Difficulty finding qualified faculty who are willing to work 9 months.</t>
  </si>
  <si>
    <t>Difficulty with retention efforts due to student's personal or academic issues.</t>
  </si>
  <si>
    <t>Economic Troubles  Housing  Vehicle Reliability</t>
  </si>
  <si>
    <t>Economic Troubles  Housing Vehicle Reliability</t>
  </si>
  <si>
    <t>Fewer qualified applicants.</t>
  </si>
  <si>
    <t>Financial aid for students</t>
  </si>
  <si>
    <t>Having a cap on your program dissuades candidates from entering the program</t>
  </si>
  <si>
    <t>Lack of academic preparedness of incoming students.</t>
  </si>
  <si>
    <t>Lack of advertising helping to make individuals aware there is a VN program at Valley Baptist, resulting in a significant decrease in the number of applicatants.</t>
  </si>
  <si>
    <t>Lack of Clinical sites for VN students</t>
  </si>
  <si>
    <t>Lack of clinical sites in the service area, lack of faculty for this location specifically.</t>
  </si>
  <si>
    <t>Lack of clinical space Lack of qualified faculty COVID-19</t>
  </si>
  <si>
    <t>Lack of faculty and questions about clinical availability.</t>
  </si>
  <si>
    <t>LACK OF FACULTY, SHARED APPLICANT POOL WITH RN PROGRAM</t>
  </si>
  <si>
    <t>lack of qualified instructors time management skills students working full time and attending courses family commitments</t>
  </si>
  <si>
    <t>Limited clinical sites, faculty vacancies, and applicants being unable to pass sections of the ATI TEAS entrance exam.</t>
  </si>
  <si>
    <t>lost some students because of financial reasons- job loss due to Co-Vid</t>
  </si>
  <si>
    <t>More budgeted faculty positions will allow for the potential of more admissions and graduates COVID19 challenges</t>
  </si>
  <si>
    <t>N/A however, we had to make severe modifications to the Clinical II course in order for students to continue the learning process and meet the objectives through strategic planning during the COVID-19 Pandemic when students were not allowed to be in clinicals for part of the spring semester.</t>
  </si>
  <si>
    <t>N/A however, we had to make severe modifications to the Clinical II course in order for students to continue the learning process and meet the objectives through strategic planning during the COVID-19 Pandemic when students were not allowed to be in clinicals for part of the spring semester. However in moving forward, due to the clinical congestion we will not admit students into the Bryan program and will admit these students into the Brenham program where there is less clinical congestion. We plan to leave the Bryan program in place and maintain the Texas BON program code in case we opt to admit students in the future.</t>
  </si>
  <si>
    <t>Need for full time faculty. Clinical sites closed to students due to Covid 19.</t>
  </si>
  <si>
    <t>nN/A</t>
  </si>
  <si>
    <t>Our program has steadily increased the number of graduates over the past few years. However, many times our students come in with a deficit of reading comprehension skills or are hesitate to seek accommodations when needed. For these students, it takes a while for them to 'grasp' on to concepts learned in the program. We are continue to find ways to work one-on-one with these students; assisting them with test-taking strategies and helping them to understand what they are reading and how to apply that knowledge.</t>
  </si>
  <si>
    <t>Poor student skill performances and grades. Personal student issues.</t>
  </si>
  <si>
    <t>Population indicators i area have larger number of at-risk students attending our college.  Students unsuccessful exited the program after the first semester due to rigors of academic expectations (such as policy of 75% or higher course grade requirement).  Other reasons: family issues.</t>
  </si>
  <si>
    <t>potential limited clinical space in the future</t>
  </si>
  <si>
    <t>Potential VN students had difficulty making cut score on nursing entrance exam (TEAS test). The college has planned a TEAS prep course through the continuing education department for next year's potential applicants.</t>
  </si>
  <si>
    <t>Retention-unsuccessful students</t>
  </si>
  <si>
    <t>Some of the barriers that our program faced is the students were unable to implement time management, study habits that were reviewed and discussed with the students during meeting with students not being  implemented in a timely manner resulting in falling behind and failing courses. Other barriers included items beyond the students control, for example- Financial issues, health issues with students or family members, family and marital issues that caused the students to fall behind and fail the courses taken.</t>
  </si>
  <si>
    <t>Some students had Covid-19 related issues: loss of employment, became primary wage earner and childcare related issues with school closures. We provided loaner laptops to those who needed them - digital inequity was not an issue.</t>
  </si>
  <si>
    <t>Student family situations.</t>
  </si>
  <si>
    <t>Students accepting positions and paying for tuition appeared to be an issue.</t>
  </si>
  <si>
    <t>Students are not well prepared with basic math and reading skills.  They also have problems with the rigorous time and attendance requirements for class and clinicals.  Critical thinking skills have to be worked on throughout the entire program.</t>
  </si>
  <si>
    <t>Students had difficulty obtaining enough financial resources. They are also not well-equipped with life skills and study skills, so often struggle while in the program to be successful. Their family life does interfere with success.</t>
  </si>
  <si>
    <t>Students withdrew due to financial concerns and risk of failure</t>
  </si>
  <si>
    <t>The home and work situations brought on by COVID-19 created some environments that were not conducive toward the academic success of those students.</t>
  </si>
  <si>
    <t>The number of applicants and qualified applicants.</t>
  </si>
  <si>
    <t>The program had fewer graduates this year than previous years. A greater focus on meeting educational standards for vocational nursing practice instead of student retention led to slower student progression and better outcomes.</t>
  </si>
  <si>
    <t>The program was in the process of moving from a limited space at Ft. McIntosh to a new Health Sciences Building at South Campus. Limited classroom space and clinical space.</t>
  </si>
  <si>
    <t>The same issues exist of maintaining faculty, coordinating clinical space and with the event of COVID 19 virtual versus face to face.. Program faculty remain responsible for didatic, all clinical, online learning, face to face learning, content expert and technology designer. Many students are on financial aid and face life changes that affect finances and impede progress in the program. This last year the standardized exam policy was changed to affect NCLEX pass rates in the traditional program. Doing the end of school year 2019 Crockett and Jasper teaching centers were closed and faculty moved to Lufkin or have some office space in borrowed areas in the Crockett community.  No spaces exist in Jasper at all and the clinical affiliate contract was not re-established. This leaves gaps in providing access to students in these areas.</t>
  </si>
  <si>
    <t>There were a decreased number of qualified applicants  Many applicants opted to apply to the upcoming no prerequisite VN Program</t>
  </si>
  <si>
    <t>There were nine students who were not successful in the summer semester which we believe is due to the Pandemic and going all on line in March.</t>
  </si>
  <si>
    <t>Unchanged from previous year:  Poorly prepared public school graduates.  ESOL students who speak English fluently but are unable to demonstrate critical thinking in testing situation.</t>
  </si>
  <si>
    <t>We faced covid. We have these two groups graduating in 2021 hopefully as planned and scheduled. Our 19-21 cohort is a 80 week program and slated to graduate 1/5/2021. Our day program started 12/27/19 and is slated to graduate 3/2021. The evening program we had no issues in meeting the 50% threshold of providing hands on clinical with covid, and we used preceptors thankfully. We are diligently working with the 20-21 program to meet their hands on hours currently. This past year has been a challenge but we are very proud to say we rose to the challenge and our ATI capstone scores are as good if not better than the previous year with no covid.</t>
  </si>
  <si>
    <t>COVID</t>
  </si>
  <si>
    <t>After May graduation, the number of Covid cases were high in the Houston/Galveston area, which included nursing homes. This delayed graduates from the VN program getting jobs. The job market picked up towards the end of summer/fall.</t>
  </si>
  <si>
    <t>limited positions</t>
  </si>
  <si>
    <t>Local hospitals no longer hire LVNs for acute care, limited clinic and long-term care job openings.</t>
  </si>
  <si>
    <t>Local Hospitals no longer hire LVNs in acute care setting. Limited Long-term care and clinic job opportunities.</t>
  </si>
  <si>
    <t>Most hospital facilities are only employing  RN graduates.  Long-term facilities are closed due to covid outbreak.</t>
  </si>
  <si>
    <t>Positions available for VN's.</t>
  </si>
  <si>
    <t>don't like shifts/locations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</si>
</sst>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
    <numFmt numFmtId="167" formatCode="###0.0"/>
    <numFmt numFmtId="168" formatCode="###0.00"/>
  </numFmts>
  <fonts count="15" x14ac:knownFonts="1">
    <font>
      <sz val="11"/>
      <color theme="1"/>
      <name val="Calibri"/>
      <family val="2"/>
      <scheme val="minor"/>
    </font>
    <font>
      <sz val="11"/>
      <color theme="1"/>
      <name val="Calibri"/>
      <family val="2"/>
      <scheme val="minor"/>
    </font>
    <font>
      <sz val="12"/>
      <color theme="1"/>
      <name val="Arial"/>
      <family val="2"/>
    </font>
    <font>
      <sz val="10"/>
      <name val="Arial"/>
    </font>
    <font>
      <b/>
      <sz val="11"/>
      <color indexed="60"/>
      <name val="Arial Bold"/>
    </font>
    <font>
      <sz val="9"/>
      <color indexed="60"/>
      <name val="Arial"/>
    </font>
    <font>
      <sz val="9"/>
      <color indexed="62"/>
      <name val="Arial"/>
    </font>
    <font>
      <sz val="9"/>
      <color indexed="8"/>
      <name val="Arial"/>
    </font>
    <font>
      <b/>
      <sz val="11"/>
      <name val="Arial Bold"/>
    </font>
    <font>
      <sz val="9"/>
      <color indexed="60"/>
      <name val="Arial"/>
      <family val="2"/>
    </font>
    <font>
      <sz val="10"/>
      <name val="Arial"/>
      <family val="2"/>
    </font>
    <font>
      <sz val="9"/>
      <color indexed="62"/>
      <name val="Arial"/>
      <family val="2"/>
    </font>
    <font>
      <sz val="12"/>
      <name val="Arial"/>
      <family val="2"/>
    </font>
    <font>
      <sz val="9"/>
      <name val="Arial"/>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indexed="31"/>
        <bgColor indexed="64"/>
      </patternFill>
    </fill>
    <fill>
      <patternFill patternType="solid">
        <fgColor theme="1"/>
        <bgColor indexed="64"/>
      </patternFill>
    </fill>
  </fills>
  <borders count="25">
    <border>
      <left/>
      <right/>
      <top/>
      <bottom/>
      <diagonal/>
    </border>
    <border>
      <left/>
      <right/>
      <top/>
      <bottom style="thin">
        <color indexed="64"/>
      </bottom>
      <diagonal/>
    </border>
    <border>
      <left/>
      <right style="thin">
        <color indexed="63"/>
      </right>
      <top/>
      <bottom style="thin">
        <color indexed="61"/>
      </bottom>
      <diagonal/>
    </border>
    <border>
      <left style="thin">
        <color indexed="63"/>
      </left>
      <right style="thin">
        <color indexed="63"/>
      </right>
      <top/>
      <bottom style="thin">
        <color indexed="61"/>
      </bottom>
      <diagonal/>
    </border>
    <border>
      <left style="thin">
        <color indexed="63"/>
      </left>
      <right/>
      <top/>
      <bottom style="thin">
        <color indexed="61"/>
      </bottom>
      <diagonal/>
    </border>
    <border>
      <left/>
      <right style="thin">
        <color indexed="63"/>
      </right>
      <top style="thin">
        <color indexed="61"/>
      </top>
      <bottom style="thin">
        <color indexed="61"/>
      </bottom>
      <diagonal/>
    </border>
    <border>
      <left style="thin">
        <color indexed="63"/>
      </left>
      <right style="thin">
        <color indexed="63"/>
      </right>
      <top style="thin">
        <color indexed="61"/>
      </top>
      <bottom style="thin">
        <color indexed="61"/>
      </bottom>
      <diagonal/>
    </border>
    <border>
      <left style="thin">
        <color indexed="63"/>
      </left>
      <right/>
      <top style="thin">
        <color indexed="61"/>
      </top>
      <bottom style="thin">
        <color indexed="61"/>
      </bottom>
      <diagonal/>
    </border>
    <border>
      <left/>
      <right/>
      <top/>
      <bottom style="thin">
        <color indexed="61"/>
      </bottom>
      <diagonal/>
    </border>
    <border>
      <left/>
      <right/>
      <top style="thin">
        <color indexed="61"/>
      </top>
      <bottom style="thin">
        <color indexed="22"/>
      </bottom>
      <diagonal/>
    </border>
    <border>
      <left/>
      <right style="thin">
        <color indexed="63"/>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style="thin">
        <color indexed="63"/>
      </left>
      <right/>
      <top style="thin">
        <color indexed="61"/>
      </top>
      <bottom style="thin">
        <color indexed="22"/>
      </bottom>
      <diagonal/>
    </border>
    <border>
      <left/>
      <right/>
      <top style="thin">
        <color indexed="22"/>
      </top>
      <bottom style="thin">
        <color indexed="22"/>
      </bottom>
      <diagonal/>
    </border>
    <border>
      <left/>
      <right style="thin">
        <color indexed="63"/>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style="thin">
        <color indexed="63"/>
      </left>
      <right/>
      <top style="thin">
        <color indexed="22"/>
      </top>
      <bottom style="thin">
        <color indexed="22"/>
      </bottom>
      <diagonal/>
    </border>
    <border>
      <left/>
      <right/>
      <top style="thin">
        <color indexed="22"/>
      </top>
      <bottom style="thin">
        <color indexed="61"/>
      </bottom>
      <diagonal/>
    </border>
    <border>
      <left/>
      <right style="thin">
        <color indexed="63"/>
      </right>
      <top style="thin">
        <color indexed="22"/>
      </top>
      <bottom style="thin">
        <color indexed="61"/>
      </bottom>
      <diagonal/>
    </border>
    <border>
      <left style="thin">
        <color indexed="63"/>
      </left>
      <right style="thin">
        <color indexed="63"/>
      </right>
      <top style="thin">
        <color indexed="22"/>
      </top>
      <bottom style="thin">
        <color indexed="61"/>
      </bottom>
      <diagonal/>
    </border>
    <border>
      <left style="thin">
        <color indexed="63"/>
      </left>
      <right/>
      <top style="thin">
        <color indexed="22"/>
      </top>
      <bottom style="thin">
        <color indexed="61"/>
      </bottom>
      <diagonal/>
    </border>
    <border>
      <left/>
      <right/>
      <top style="thin">
        <color indexed="61"/>
      </top>
      <bottom style="thin">
        <color indexed="61"/>
      </bottom>
      <diagonal/>
    </border>
    <border>
      <left/>
      <right/>
      <top style="thin">
        <color indexed="63"/>
      </top>
      <bottom style="thin">
        <color indexed="61"/>
      </bottom>
      <diagonal/>
    </border>
    <border>
      <left/>
      <right/>
      <top style="thin">
        <color indexed="61"/>
      </top>
      <bottom style="thin">
        <color indexed="63"/>
      </bottom>
      <diagonal/>
    </border>
    <border>
      <left/>
      <right/>
      <top style="thin">
        <color indexed="63"/>
      </top>
      <bottom style="thin">
        <color indexed="63"/>
      </bottom>
      <diagonal/>
    </border>
  </borders>
  <cellStyleXfs count="1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cellStyleXfs>
  <cellXfs count="208">
    <xf numFmtId="0" fontId="0" fillId="0" borderId="0" xfId="0"/>
    <xf numFmtId="0" fontId="2" fillId="2" borderId="0" xfId="2" applyFill="1"/>
    <xf numFmtId="0" fontId="2" fillId="0" borderId="0" xfId="2"/>
    <xf numFmtId="164" fontId="0" fillId="0" borderId="0" xfId="3" applyNumberFormat="1" applyFont="1"/>
    <xf numFmtId="3" fontId="2" fillId="0" borderId="0" xfId="2" applyNumberFormat="1" applyAlignment="1">
      <alignment horizontal="left"/>
    </xf>
    <xf numFmtId="0" fontId="2" fillId="3" borderId="0" xfId="2" applyFill="1"/>
    <xf numFmtId="0" fontId="2" fillId="4" borderId="0" xfId="2" applyFill="1"/>
    <xf numFmtId="0" fontId="2" fillId="0" borderId="0" xfId="2" applyFill="1"/>
    <xf numFmtId="0" fontId="2" fillId="0" borderId="1" xfId="2" applyBorder="1"/>
    <xf numFmtId="3" fontId="2" fillId="0" borderId="1" xfId="2" applyNumberFormat="1" applyBorder="1"/>
    <xf numFmtId="165" fontId="0" fillId="0" borderId="0" xfId="4" applyNumberFormat="1" applyFont="1"/>
    <xf numFmtId="3" fontId="2" fillId="0" borderId="0" xfId="2" applyNumberFormat="1"/>
    <xf numFmtId="164" fontId="2" fillId="0" borderId="0" xfId="2" applyNumberFormat="1"/>
    <xf numFmtId="164" fontId="0" fillId="0" borderId="0" xfId="3" applyNumberFormat="1" applyFont="1" applyAlignment="1">
      <alignment horizontal="left"/>
    </xf>
    <xf numFmtId="0" fontId="2" fillId="0" borderId="0" xfId="2" applyAlignment="1">
      <alignment horizontal="left"/>
    </xf>
    <xf numFmtId="164" fontId="2" fillId="0" borderId="0" xfId="2" applyNumberFormat="1" applyAlignment="1">
      <alignment horizontal="left"/>
    </xf>
    <xf numFmtId="0" fontId="0" fillId="0" borderId="0" xfId="0" applyAlignment="1">
      <alignment wrapText="1"/>
    </xf>
    <xf numFmtId="0" fontId="2" fillId="0" borderId="0" xfId="2" applyAlignment="1">
      <alignment horizontal="right"/>
    </xf>
    <xf numFmtId="164" fontId="2" fillId="0" borderId="0" xfId="1" applyNumberFormat="1" applyFont="1"/>
    <xf numFmtId="165" fontId="2" fillId="0" borderId="0" xfId="5" applyNumberFormat="1" applyFont="1"/>
    <xf numFmtId="0" fontId="2" fillId="0" borderId="0" xfId="2" applyAlignment="1">
      <alignment wrapText="1"/>
    </xf>
    <xf numFmtId="0" fontId="3" fillId="0" borderId="0" xfId="6"/>
    <xf numFmtId="0" fontId="6" fillId="0" borderId="2" xfId="6" applyFont="1" applyBorder="1" applyAlignment="1">
      <alignment horizontal="center" wrapText="1"/>
    </xf>
    <xf numFmtId="0" fontId="6" fillId="0" borderId="3" xfId="6" applyFont="1" applyBorder="1" applyAlignment="1">
      <alignment horizontal="center" wrapText="1"/>
    </xf>
    <xf numFmtId="0" fontId="6" fillId="0" borderId="4" xfId="6" applyFont="1" applyBorder="1" applyAlignment="1">
      <alignment horizontal="center" wrapText="1"/>
    </xf>
    <xf numFmtId="0" fontId="3" fillId="0" borderId="0" xfId="6" applyAlignment="1"/>
    <xf numFmtId="0" fontId="3" fillId="0" borderId="0" xfId="7"/>
    <xf numFmtId="0" fontId="6" fillId="6" borderId="17" xfId="7" applyFont="1" applyFill="1" applyBorder="1" applyAlignment="1">
      <alignment horizontal="left" vertical="top" wrapText="1"/>
    </xf>
    <xf numFmtId="166" fontId="5" fillId="0" borderId="18" xfId="7" applyNumberFormat="1" applyFont="1" applyBorder="1" applyAlignment="1">
      <alignment horizontal="right" vertical="top"/>
    </xf>
    <xf numFmtId="167" fontId="5" fillId="0" borderId="19" xfId="7" applyNumberFormat="1" applyFont="1" applyBorder="1" applyAlignment="1">
      <alignment horizontal="right" vertical="top"/>
    </xf>
    <xf numFmtId="0" fontId="5" fillId="0" borderId="20" xfId="7" applyFont="1" applyBorder="1" applyAlignment="1">
      <alignment horizontal="left" vertical="top" wrapText="1"/>
    </xf>
    <xf numFmtId="0" fontId="0" fillId="0" borderId="0" xfId="0" applyAlignment="1"/>
    <xf numFmtId="0" fontId="6" fillId="6" borderId="9" xfId="6" applyFont="1" applyFill="1" applyBorder="1" applyAlignment="1">
      <alignment horizontal="left" vertical="top" wrapText="1"/>
    </xf>
    <xf numFmtId="166" fontId="5" fillId="0" borderId="10" xfId="6" applyNumberFormat="1" applyFont="1" applyBorder="1" applyAlignment="1">
      <alignment horizontal="right" vertical="top"/>
    </xf>
    <xf numFmtId="167" fontId="5" fillId="0" borderId="11" xfId="6" applyNumberFormat="1" applyFont="1" applyBorder="1" applyAlignment="1">
      <alignment horizontal="right" vertical="top"/>
    </xf>
    <xf numFmtId="167" fontId="5" fillId="0" borderId="12" xfId="6" applyNumberFormat="1" applyFont="1" applyBorder="1" applyAlignment="1">
      <alignment horizontal="right" vertical="top"/>
    </xf>
    <xf numFmtId="0" fontId="6" fillId="6" borderId="13" xfId="6" applyFont="1" applyFill="1" applyBorder="1" applyAlignment="1">
      <alignment horizontal="left" vertical="top" wrapText="1"/>
    </xf>
    <xf numFmtId="166" fontId="5" fillId="0" borderId="14" xfId="6" applyNumberFormat="1" applyFont="1" applyBorder="1" applyAlignment="1">
      <alignment horizontal="right" vertical="top"/>
    </xf>
    <xf numFmtId="167" fontId="5" fillId="0" borderId="15" xfId="6" applyNumberFormat="1" applyFont="1" applyBorder="1" applyAlignment="1">
      <alignment horizontal="right" vertical="top"/>
    </xf>
    <xf numFmtId="167" fontId="5" fillId="0" borderId="16" xfId="6" applyNumberFormat="1" applyFont="1" applyBorder="1" applyAlignment="1">
      <alignment horizontal="right" vertical="top"/>
    </xf>
    <xf numFmtId="0" fontId="6" fillId="6" borderId="17" xfId="6" applyFont="1" applyFill="1" applyBorder="1" applyAlignment="1">
      <alignment horizontal="left" vertical="top" wrapText="1"/>
    </xf>
    <xf numFmtId="166" fontId="5" fillId="0" borderId="18" xfId="6" applyNumberFormat="1" applyFont="1" applyBorder="1" applyAlignment="1">
      <alignment horizontal="right" vertical="top"/>
    </xf>
    <xf numFmtId="167" fontId="5" fillId="0" borderId="19" xfId="6" applyNumberFormat="1" applyFont="1" applyBorder="1" applyAlignment="1">
      <alignment horizontal="right" vertical="top"/>
    </xf>
    <xf numFmtId="0" fontId="5" fillId="0" borderId="20" xfId="6" applyFont="1" applyBorder="1" applyAlignment="1">
      <alignment horizontal="left" vertical="top" wrapText="1"/>
    </xf>
    <xf numFmtId="167" fontId="5" fillId="0" borderId="0" xfId="8" applyNumberFormat="1" applyFont="1" applyFill="1" applyBorder="1" applyAlignment="1">
      <alignment horizontal="right" vertical="top"/>
    </xf>
    <xf numFmtId="167" fontId="5" fillId="0" borderId="0" xfId="7" applyNumberFormat="1" applyFont="1" applyFill="1" applyBorder="1" applyAlignment="1">
      <alignment horizontal="right" vertical="top"/>
    </xf>
    <xf numFmtId="0" fontId="5" fillId="0" borderId="8" xfId="6" applyFont="1" applyBorder="1" applyAlignment="1">
      <alignment horizontal="center" wrapText="1"/>
    </xf>
    <xf numFmtId="0" fontId="5" fillId="6" borderId="23" xfId="6" applyFont="1" applyFill="1" applyBorder="1" applyAlignment="1">
      <alignment horizontal="left" vertical="top" wrapText="1"/>
    </xf>
    <xf numFmtId="0" fontId="5" fillId="6" borderId="24" xfId="6" applyFont="1" applyFill="1" applyBorder="1" applyAlignment="1">
      <alignment horizontal="left" vertical="top" wrapText="1"/>
    </xf>
    <xf numFmtId="0" fontId="7" fillId="0" borderId="24" xfId="6" applyFont="1" applyBorder="1" applyAlignment="1">
      <alignment horizontal="right" vertical="top"/>
    </xf>
    <xf numFmtId="0" fontId="5" fillId="6" borderId="22" xfId="6" applyFont="1" applyFill="1" applyBorder="1" applyAlignment="1">
      <alignment horizontal="left" vertical="top" wrapText="1"/>
    </xf>
    <xf numFmtId="0" fontId="7" fillId="0" borderId="22" xfId="6" applyFont="1" applyBorder="1" applyAlignment="1">
      <alignment horizontal="right" vertical="top"/>
    </xf>
    <xf numFmtId="168" fontId="2" fillId="0" borderId="0" xfId="2" applyNumberFormat="1" applyFill="1"/>
    <xf numFmtId="164" fontId="2" fillId="0" borderId="0" xfId="1" applyNumberFormat="1" applyFont="1" applyFill="1"/>
    <xf numFmtId="164" fontId="2" fillId="0" borderId="0" xfId="2" applyNumberFormat="1" applyFill="1"/>
    <xf numFmtId="0" fontId="10" fillId="0" borderId="0" xfId="9"/>
    <xf numFmtId="0" fontId="11" fillId="0" borderId="8" xfId="9" applyFont="1" applyBorder="1" applyAlignment="1">
      <alignment horizontal="center" wrapText="1"/>
    </xf>
    <xf numFmtId="168" fontId="9" fillId="0" borderId="21" xfId="9" applyNumberFormat="1" applyFont="1" applyBorder="1" applyAlignment="1">
      <alignment horizontal="right" vertical="top"/>
    </xf>
    <xf numFmtId="0" fontId="2" fillId="0" borderId="0" xfId="2" applyAlignment="1"/>
    <xf numFmtId="0" fontId="2" fillId="4" borderId="0" xfId="2" applyFill="1" applyAlignment="1"/>
    <xf numFmtId="0" fontId="2" fillId="0" borderId="0" xfId="2" applyFill="1" applyAlignment="1"/>
    <xf numFmtId="168" fontId="2" fillId="0" borderId="0" xfId="2" applyNumberFormat="1" applyFill="1" applyAlignment="1"/>
    <xf numFmtId="2" fontId="2" fillId="0" borderId="0" xfId="2" applyNumberFormat="1"/>
    <xf numFmtId="0" fontId="10" fillId="0" borderId="0" xfId="10"/>
    <xf numFmtId="0" fontId="11" fillId="0" borderId="2" xfId="10" applyFont="1" applyBorder="1" applyAlignment="1">
      <alignment horizontal="center" wrapText="1"/>
    </xf>
    <xf numFmtId="0" fontId="11" fillId="0" borderId="3" xfId="10" applyFont="1" applyBorder="1" applyAlignment="1">
      <alignment horizontal="center" wrapText="1"/>
    </xf>
    <xf numFmtId="0" fontId="11" fillId="0" borderId="4" xfId="10" applyFont="1" applyBorder="1" applyAlignment="1">
      <alignment horizontal="center" wrapText="1"/>
    </xf>
    <xf numFmtId="0" fontId="11" fillId="0" borderId="8" xfId="10" applyFont="1" applyBorder="1" applyAlignment="1">
      <alignment horizontal="left" wrapText="1"/>
    </xf>
    <xf numFmtId="0" fontId="11" fillId="6" borderId="9" xfId="10" applyFont="1" applyFill="1" applyBorder="1" applyAlignment="1">
      <alignment horizontal="left" vertical="top" wrapText="1"/>
    </xf>
    <xf numFmtId="166" fontId="9" fillId="0" borderId="10" xfId="10" applyNumberFormat="1" applyFont="1" applyBorder="1" applyAlignment="1">
      <alignment horizontal="right" vertical="top"/>
    </xf>
    <xf numFmtId="167" fontId="9" fillId="0" borderId="11" xfId="10" applyNumberFormat="1" applyFont="1" applyBorder="1" applyAlignment="1">
      <alignment horizontal="right" vertical="top"/>
    </xf>
    <xf numFmtId="167" fontId="9" fillId="0" borderId="12" xfId="10" applyNumberFormat="1" applyFont="1" applyBorder="1" applyAlignment="1">
      <alignment horizontal="right" vertical="top"/>
    </xf>
    <xf numFmtId="0" fontId="11" fillId="6" borderId="13" xfId="10" applyFont="1" applyFill="1" applyBorder="1" applyAlignment="1">
      <alignment horizontal="left" vertical="top" wrapText="1"/>
    </xf>
    <xf numFmtId="166" fontId="9" fillId="0" borderId="14" xfId="10" applyNumberFormat="1" applyFont="1" applyBorder="1" applyAlignment="1">
      <alignment horizontal="right" vertical="top"/>
    </xf>
    <xf numFmtId="167" fontId="9" fillId="0" borderId="15" xfId="10" applyNumberFormat="1" applyFont="1" applyBorder="1" applyAlignment="1">
      <alignment horizontal="right" vertical="top"/>
    </xf>
    <xf numFmtId="167" fontId="9" fillId="0" borderId="16" xfId="10" applyNumberFormat="1" applyFont="1" applyBorder="1" applyAlignment="1">
      <alignment horizontal="right" vertical="top"/>
    </xf>
    <xf numFmtId="0" fontId="11" fillId="6" borderId="17" xfId="10" applyFont="1" applyFill="1" applyBorder="1" applyAlignment="1">
      <alignment horizontal="left" vertical="top" wrapText="1"/>
    </xf>
    <xf numFmtId="166" fontId="9" fillId="0" borderId="18" xfId="10" applyNumberFormat="1" applyFont="1" applyBorder="1" applyAlignment="1">
      <alignment horizontal="right" vertical="top"/>
    </xf>
    <xf numFmtId="167" fontId="9" fillId="0" borderId="19" xfId="10" applyNumberFormat="1" applyFont="1" applyBorder="1" applyAlignment="1">
      <alignment horizontal="right" vertical="top"/>
    </xf>
    <xf numFmtId="0" fontId="9" fillId="0" borderId="20" xfId="10" applyFont="1" applyBorder="1" applyAlignment="1">
      <alignment horizontal="left" vertical="top" wrapText="1"/>
    </xf>
    <xf numFmtId="0" fontId="2" fillId="0" borderId="0" xfId="2" applyAlignment="1">
      <alignment horizontal="right" wrapText="1"/>
    </xf>
    <xf numFmtId="0" fontId="11" fillId="0" borderId="2" xfId="9" applyFont="1" applyBorder="1" applyAlignment="1">
      <alignment horizontal="center" wrapText="1"/>
    </xf>
    <xf numFmtId="0" fontId="11" fillId="0" borderId="3" xfId="9" applyFont="1" applyBorder="1" applyAlignment="1">
      <alignment horizontal="center" wrapText="1"/>
    </xf>
    <xf numFmtId="0" fontId="11" fillId="0" borderId="4" xfId="9" applyFont="1" applyBorder="1" applyAlignment="1">
      <alignment horizontal="center" wrapText="1"/>
    </xf>
    <xf numFmtId="0" fontId="11" fillId="6" borderId="9" xfId="9" applyFont="1" applyFill="1" applyBorder="1" applyAlignment="1">
      <alignment horizontal="left" vertical="top" wrapText="1"/>
    </xf>
    <xf numFmtId="166" fontId="9" fillId="0" borderId="10" xfId="9" applyNumberFormat="1" applyFont="1" applyBorder="1" applyAlignment="1">
      <alignment horizontal="right" vertical="top"/>
    </xf>
    <xf numFmtId="167" fontId="9" fillId="0" borderId="11" xfId="9" applyNumberFormat="1" applyFont="1" applyBorder="1" applyAlignment="1">
      <alignment horizontal="right" vertical="top"/>
    </xf>
    <xf numFmtId="167" fontId="9" fillId="0" borderId="12" xfId="9" applyNumberFormat="1" applyFont="1" applyBorder="1" applyAlignment="1">
      <alignment horizontal="right" vertical="top"/>
    </xf>
    <xf numFmtId="0" fontId="11" fillId="6" borderId="13" xfId="9" applyFont="1" applyFill="1" applyBorder="1" applyAlignment="1">
      <alignment horizontal="left" vertical="top" wrapText="1"/>
    </xf>
    <xf numFmtId="166" fontId="9" fillId="0" borderId="14" xfId="9" applyNumberFormat="1" applyFont="1" applyBorder="1" applyAlignment="1">
      <alignment horizontal="right" vertical="top"/>
    </xf>
    <xf numFmtId="167" fontId="9" fillId="0" borderId="15" xfId="9" applyNumberFormat="1" applyFont="1" applyBorder="1" applyAlignment="1">
      <alignment horizontal="right" vertical="top"/>
    </xf>
    <xf numFmtId="167" fontId="9" fillId="0" borderId="16" xfId="9" applyNumberFormat="1" applyFont="1" applyBorder="1" applyAlignment="1">
      <alignment horizontal="right" vertical="top"/>
    </xf>
    <xf numFmtId="0" fontId="11" fillId="6" borderId="17" xfId="9" applyFont="1" applyFill="1" applyBorder="1" applyAlignment="1">
      <alignment horizontal="left" vertical="top" wrapText="1"/>
    </xf>
    <xf numFmtId="166" fontId="9" fillId="0" borderId="18" xfId="9" applyNumberFormat="1" applyFont="1" applyBorder="1" applyAlignment="1">
      <alignment horizontal="right" vertical="top"/>
    </xf>
    <xf numFmtId="167" fontId="9" fillId="0" borderId="19" xfId="9" applyNumberFormat="1" applyFont="1" applyBorder="1" applyAlignment="1">
      <alignment horizontal="right" vertical="top"/>
    </xf>
    <xf numFmtId="0" fontId="9" fillId="0" borderId="20" xfId="9" applyFont="1" applyBorder="1" applyAlignment="1">
      <alignment horizontal="left" vertical="top" wrapText="1"/>
    </xf>
    <xf numFmtId="167" fontId="2" fillId="0" borderId="0" xfId="2" applyNumberFormat="1"/>
    <xf numFmtId="0" fontId="10" fillId="0" borderId="0" xfId="11"/>
    <xf numFmtId="0" fontId="11" fillId="0" borderId="0" xfId="11" applyFont="1" applyFill="1" applyBorder="1" applyAlignment="1">
      <alignment horizontal="center" wrapText="1"/>
    </xf>
    <xf numFmtId="0" fontId="10" fillId="0" borderId="0" xfId="9"/>
    <xf numFmtId="0" fontId="9" fillId="5" borderId="0" xfId="9" applyFont="1" applyFill="1"/>
    <xf numFmtId="166" fontId="9" fillId="0" borderId="5" xfId="9" applyNumberFormat="1" applyFont="1" applyBorder="1" applyAlignment="1">
      <alignment horizontal="right" vertical="top"/>
    </xf>
    <xf numFmtId="166" fontId="9" fillId="0" borderId="6" xfId="9" applyNumberFormat="1" applyFont="1" applyBorder="1" applyAlignment="1">
      <alignment horizontal="right" vertical="top"/>
    </xf>
    <xf numFmtId="166" fontId="9" fillId="0" borderId="7" xfId="9" applyNumberFormat="1" applyFont="1" applyBorder="1" applyAlignment="1">
      <alignment horizontal="right" vertical="top"/>
    </xf>
    <xf numFmtId="0" fontId="6" fillId="6" borderId="17" xfId="7" applyFont="1" applyFill="1" applyBorder="1" applyAlignment="1">
      <alignment vertical="top" wrapText="1"/>
    </xf>
    <xf numFmtId="0" fontId="5" fillId="0" borderId="0" xfId="6" applyFont="1" applyBorder="1" applyAlignment="1">
      <alignment horizontal="center" wrapText="1"/>
    </xf>
    <xf numFmtId="166" fontId="7" fillId="0" borderId="23" xfId="6" applyNumberFormat="1" applyFont="1" applyBorder="1" applyAlignment="1">
      <alignment horizontal="right" vertical="top"/>
    </xf>
    <xf numFmtId="166" fontId="7" fillId="0" borderId="24" xfId="6" applyNumberFormat="1" applyFont="1" applyBorder="1" applyAlignment="1">
      <alignment horizontal="right" vertical="top"/>
    </xf>
    <xf numFmtId="166" fontId="2" fillId="0" borderId="0" xfId="2" applyNumberFormat="1" applyFill="1"/>
    <xf numFmtId="0" fontId="3" fillId="0" borderId="0" xfId="6" applyFont="1"/>
    <xf numFmtId="0" fontId="12" fillId="0" borderId="0" xfId="2" applyFont="1"/>
    <xf numFmtId="164" fontId="14" fillId="0" borderId="0" xfId="3" applyNumberFormat="1" applyFont="1"/>
    <xf numFmtId="166" fontId="2" fillId="0" borderId="0" xfId="2" applyNumberFormat="1"/>
    <xf numFmtId="165" fontId="12" fillId="0" borderId="0" xfId="5" applyNumberFormat="1" applyFont="1"/>
    <xf numFmtId="0" fontId="13" fillId="0" borderId="8" xfId="6" applyFont="1" applyBorder="1" applyAlignment="1">
      <alignment horizontal="center" wrapText="1"/>
    </xf>
    <xf numFmtId="166" fontId="13" fillId="0" borderId="21" xfId="6" applyNumberFormat="1" applyFont="1" applyBorder="1" applyAlignment="1">
      <alignment horizontal="right" vertical="top"/>
    </xf>
    <xf numFmtId="3" fontId="12" fillId="0" borderId="0" xfId="2" applyNumberFormat="1" applyFont="1"/>
    <xf numFmtId="164" fontId="12" fillId="0" borderId="0" xfId="1" applyNumberFormat="1" applyFont="1"/>
    <xf numFmtId="0" fontId="2" fillId="3" borderId="0" xfId="2" applyFill="1" applyAlignment="1"/>
    <xf numFmtId="0" fontId="9" fillId="0" borderId="16" xfId="9" applyFont="1" applyBorder="1" applyAlignment="1">
      <alignment horizontal="left" vertical="top" wrapText="1"/>
    </xf>
    <xf numFmtId="0" fontId="9" fillId="0" borderId="15" xfId="9" applyFont="1" applyBorder="1" applyAlignment="1">
      <alignment horizontal="left" vertical="top" wrapText="1"/>
    </xf>
    <xf numFmtId="0" fontId="9" fillId="0" borderId="19" xfId="9" applyFont="1" applyBorder="1" applyAlignment="1">
      <alignment horizontal="left" vertical="top" wrapText="1"/>
    </xf>
    <xf numFmtId="0" fontId="10" fillId="0" borderId="0" xfId="12"/>
    <xf numFmtId="0" fontId="11" fillId="0" borderId="2" xfId="12" applyFont="1" applyBorder="1" applyAlignment="1">
      <alignment horizontal="center" wrapText="1"/>
    </xf>
    <xf numFmtId="0" fontId="11" fillId="0" borderId="3" xfId="12" applyFont="1" applyBorder="1" applyAlignment="1">
      <alignment horizontal="center" wrapText="1"/>
    </xf>
    <xf numFmtId="0" fontId="11" fillId="0" borderId="4" xfId="12" applyFont="1" applyBorder="1" applyAlignment="1">
      <alignment horizontal="center" wrapText="1"/>
    </xf>
    <xf numFmtId="0" fontId="11" fillId="6" borderId="9" xfId="12" applyFont="1" applyFill="1" applyBorder="1" applyAlignment="1">
      <alignment horizontal="left" vertical="top" wrapText="1"/>
    </xf>
    <xf numFmtId="166" fontId="9" fillId="0" borderId="10" xfId="12" applyNumberFormat="1" applyFont="1" applyBorder="1" applyAlignment="1">
      <alignment horizontal="right" vertical="top"/>
    </xf>
    <xf numFmtId="167" fontId="9" fillId="0" borderId="11" xfId="12" applyNumberFormat="1" applyFont="1" applyBorder="1" applyAlignment="1">
      <alignment horizontal="right" vertical="top"/>
    </xf>
    <xf numFmtId="167" fontId="9" fillId="0" borderId="12" xfId="12" applyNumberFormat="1" applyFont="1" applyBorder="1" applyAlignment="1">
      <alignment horizontal="right" vertical="top"/>
    </xf>
    <xf numFmtId="0" fontId="11" fillId="6" borderId="13" xfId="12" applyFont="1" applyFill="1" applyBorder="1" applyAlignment="1">
      <alignment horizontal="left" vertical="top" wrapText="1"/>
    </xf>
    <xf numFmtId="166" fontId="9" fillId="0" borderId="14" xfId="12" applyNumberFormat="1" applyFont="1" applyBorder="1" applyAlignment="1">
      <alignment horizontal="right" vertical="top"/>
    </xf>
    <xf numFmtId="167" fontId="9" fillId="0" borderId="15" xfId="12" applyNumberFormat="1" applyFont="1" applyBorder="1" applyAlignment="1">
      <alignment horizontal="right" vertical="top"/>
    </xf>
    <xf numFmtId="167" fontId="9" fillId="0" borderId="16" xfId="12" applyNumberFormat="1" applyFont="1" applyBorder="1" applyAlignment="1">
      <alignment horizontal="right" vertical="top"/>
    </xf>
    <xf numFmtId="0" fontId="11" fillId="6" borderId="17" xfId="12" applyFont="1" applyFill="1" applyBorder="1" applyAlignment="1">
      <alignment horizontal="left" vertical="top" wrapText="1"/>
    </xf>
    <xf numFmtId="166" fontId="9" fillId="0" borderId="18" xfId="12" applyNumberFormat="1" applyFont="1" applyBorder="1" applyAlignment="1">
      <alignment horizontal="right" vertical="top"/>
    </xf>
    <xf numFmtId="167" fontId="9" fillId="0" borderId="19" xfId="12" applyNumberFormat="1" applyFont="1" applyBorder="1" applyAlignment="1">
      <alignment horizontal="right" vertical="top"/>
    </xf>
    <xf numFmtId="0" fontId="9" fillId="0" borderId="20" xfId="12" applyFont="1" applyBorder="1" applyAlignment="1">
      <alignment horizontal="left" vertical="top" wrapText="1"/>
    </xf>
    <xf numFmtId="0" fontId="10" fillId="0" borderId="0" xfId="13"/>
    <xf numFmtId="0" fontId="11" fillId="0" borderId="2" xfId="13" applyFont="1" applyBorder="1" applyAlignment="1">
      <alignment horizontal="center" wrapText="1"/>
    </xf>
    <xf numFmtId="0" fontId="11" fillId="6" borderId="9" xfId="13" applyFont="1" applyFill="1" applyBorder="1" applyAlignment="1">
      <alignment horizontal="left" vertical="top" wrapText="1"/>
    </xf>
    <xf numFmtId="166" fontId="9" fillId="0" borderId="10" xfId="13" applyNumberFormat="1" applyFont="1" applyBorder="1" applyAlignment="1">
      <alignment horizontal="right" vertical="top"/>
    </xf>
    <xf numFmtId="0" fontId="11" fillId="6" borderId="13" xfId="13" applyFont="1" applyFill="1" applyBorder="1" applyAlignment="1">
      <alignment horizontal="left" vertical="top" wrapText="1"/>
    </xf>
    <xf numFmtId="166" fontId="9" fillId="0" borderId="14" xfId="13" applyNumberFormat="1" applyFont="1" applyBorder="1" applyAlignment="1">
      <alignment horizontal="right" vertical="top"/>
    </xf>
    <xf numFmtId="0" fontId="11" fillId="6" borderId="17" xfId="13" applyFont="1" applyFill="1" applyBorder="1" applyAlignment="1">
      <alignment horizontal="left" vertical="top" wrapText="1"/>
    </xf>
    <xf numFmtId="166" fontId="9" fillId="0" borderId="18" xfId="13" applyNumberFormat="1" applyFont="1" applyBorder="1" applyAlignment="1">
      <alignment horizontal="right" vertical="top"/>
    </xf>
    <xf numFmtId="164" fontId="10" fillId="0" borderId="0" xfId="1" applyNumberFormat="1" applyFont="1"/>
    <xf numFmtId="0" fontId="14" fillId="0" borderId="0" xfId="3" applyNumberFormat="1" applyFont="1"/>
    <xf numFmtId="3" fontId="2" fillId="0" borderId="0" xfId="2" applyNumberFormat="1" applyAlignment="1"/>
    <xf numFmtId="164" fontId="3" fillId="0" borderId="0" xfId="1" applyNumberFormat="1" applyFont="1"/>
    <xf numFmtId="164" fontId="3" fillId="0" borderId="0" xfId="6" applyNumberFormat="1"/>
    <xf numFmtId="0" fontId="2" fillId="0" borderId="0" xfId="2" applyNumberFormat="1" applyFill="1"/>
    <xf numFmtId="0" fontId="11" fillId="7" borderId="13" xfId="10" applyFont="1" applyFill="1" applyBorder="1" applyAlignment="1">
      <alignment horizontal="left" vertical="top" wrapText="1"/>
    </xf>
    <xf numFmtId="167" fontId="9" fillId="0" borderId="0" xfId="11" applyNumberFormat="1" applyFont="1" applyFill="1" applyBorder="1" applyAlignment="1">
      <alignment horizontal="right" vertical="top"/>
    </xf>
    <xf numFmtId="164" fontId="0" fillId="0" borderId="0" xfId="1" applyNumberFormat="1" applyFont="1"/>
    <xf numFmtId="0" fontId="11" fillId="0" borderId="0" xfId="12" applyFont="1" applyFill="1" applyBorder="1" applyAlignment="1">
      <alignment horizontal="center" wrapText="1"/>
    </xf>
    <xf numFmtId="167" fontId="9" fillId="0" borderId="0" xfId="12" applyNumberFormat="1" applyFont="1" applyFill="1" applyBorder="1" applyAlignment="1">
      <alignment horizontal="right" vertical="top"/>
    </xf>
    <xf numFmtId="167" fontId="9" fillId="0" borderId="0" xfId="8" applyNumberFormat="1" applyFont="1" applyFill="1" applyBorder="1" applyAlignment="1">
      <alignment horizontal="right" vertical="top"/>
    </xf>
    <xf numFmtId="0" fontId="6" fillId="0" borderId="8" xfId="6" applyFont="1" applyBorder="1" applyAlignment="1">
      <alignment horizontal="center" wrapText="1"/>
    </xf>
    <xf numFmtId="168" fontId="5" fillId="0" borderId="21" xfId="6" applyNumberFormat="1" applyFont="1" applyBorder="1" applyAlignment="1">
      <alignment horizontal="right" vertical="top"/>
    </xf>
    <xf numFmtId="168" fontId="7" fillId="0" borderId="23" xfId="6" applyNumberFormat="1" applyFont="1" applyBorder="1" applyAlignment="1">
      <alignment horizontal="right" vertical="top"/>
    </xf>
    <xf numFmtId="168" fontId="7" fillId="0" borderId="24" xfId="6" applyNumberFormat="1" applyFont="1" applyBorder="1" applyAlignment="1">
      <alignment horizontal="right" vertical="top"/>
    </xf>
    <xf numFmtId="0" fontId="5" fillId="0" borderId="0" xfId="6" applyFont="1" applyBorder="1" applyAlignment="1">
      <alignment horizontal="center"/>
    </xf>
    <xf numFmtId="0" fontId="5" fillId="0" borderId="8" xfId="6" applyFont="1" applyBorder="1" applyAlignment="1">
      <alignment horizontal="center"/>
    </xf>
    <xf numFmtId="0" fontId="5" fillId="6" borderId="23" xfId="6" applyFont="1" applyFill="1" applyBorder="1" applyAlignment="1">
      <alignment horizontal="left" vertical="top"/>
    </xf>
    <xf numFmtId="0" fontId="5" fillId="6" borderId="24" xfId="6" applyFont="1" applyFill="1" applyBorder="1" applyAlignment="1">
      <alignment horizontal="left" vertical="top"/>
    </xf>
    <xf numFmtId="0" fontId="5" fillId="6" borderId="22" xfId="6" applyFont="1" applyFill="1" applyBorder="1" applyAlignment="1">
      <alignment horizontal="left" vertical="top"/>
    </xf>
    <xf numFmtId="0" fontId="5" fillId="0" borderId="0" xfId="6" applyFont="1" applyBorder="1" applyAlignment="1">
      <alignment horizontal="left"/>
    </xf>
    <xf numFmtId="0" fontId="5" fillId="0" borderId="8" xfId="6" applyFont="1" applyBorder="1" applyAlignment="1">
      <alignment horizontal="left"/>
    </xf>
    <xf numFmtId="0" fontId="5" fillId="6" borderId="23" xfId="6" applyFont="1" applyFill="1" applyBorder="1" applyAlignment="1">
      <alignment horizontal="left" vertical="top"/>
    </xf>
    <xf numFmtId="0" fontId="5" fillId="6" borderId="24" xfId="6" applyFont="1" applyFill="1" applyBorder="1" applyAlignment="1">
      <alignment horizontal="left" vertical="top"/>
    </xf>
    <xf numFmtId="0" fontId="5" fillId="6" borderId="22" xfId="6" applyFont="1" applyFill="1" applyBorder="1" applyAlignment="1">
      <alignment horizontal="left" vertical="top"/>
    </xf>
    <xf numFmtId="0" fontId="4" fillId="0" borderId="0" xfId="6" applyFont="1" applyBorder="1" applyAlignment="1">
      <alignment horizontal="center" vertical="center" wrapText="1"/>
    </xf>
    <xf numFmtId="0" fontId="6" fillId="0" borderId="8" xfId="6" applyFont="1" applyBorder="1" applyAlignment="1">
      <alignment horizontal="left" wrapText="1"/>
    </xf>
    <xf numFmtId="0" fontId="6" fillId="6" borderId="9" xfId="6" applyFont="1" applyFill="1" applyBorder="1" applyAlignment="1">
      <alignment horizontal="left" vertical="top" wrapText="1"/>
    </xf>
    <xf numFmtId="0" fontId="6" fillId="6" borderId="13" xfId="6" applyFont="1" applyFill="1" applyBorder="1" applyAlignment="1">
      <alignment horizontal="left" vertical="top" wrapText="1"/>
    </xf>
    <xf numFmtId="0" fontId="6" fillId="6" borderId="17" xfId="6" applyFont="1" applyFill="1" applyBorder="1" applyAlignment="1">
      <alignment horizontal="left" vertical="top" wrapText="1"/>
    </xf>
    <xf numFmtId="0" fontId="5" fillId="5" borderId="0" xfId="6" applyFont="1" applyFill="1"/>
    <xf numFmtId="0" fontId="4" fillId="0" borderId="0" xfId="9" applyFont="1" applyBorder="1" applyAlignment="1">
      <alignment horizontal="center" vertical="center" wrapText="1"/>
    </xf>
    <xf numFmtId="0" fontId="9" fillId="5" borderId="0" xfId="9" applyFont="1" applyFill="1"/>
    <xf numFmtId="0" fontId="10" fillId="0" borderId="0" xfId="9"/>
    <xf numFmtId="0" fontId="8" fillId="0" borderId="0" xfId="6" applyFont="1" applyBorder="1" applyAlignment="1">
      <alignment horizontal="center" vertical="center" wrapText="1"/>
    </xf>
    <xf numFmtId="0" fontId="13" fillId="5" borderId="0" xfId="6" applyFont="1" applyFill="1"/>
    <xf numFmtId="0" fontId="5" fillId="0" borderId="0" xfId="6" applyFont="1" applyBorder="1" applyAlignment="1">
      <alignment horizontal="left" wrapText="1"/>
    </xf>
    <xf numFmtId="0" fontId="5" fillId="0" borderId="8" xfId="6" applyFont="1" applyBorder="1" applyAlignment="1">
      <alignment horizontal="left" wrapText="1"/>
    </xf>
    <xf numFmtId="0" fontId="5" fillId="6" borderId="23" xfId="6" applyFont="1" applyFill="1" applyBorder="1" applyAlignment="1">
      <alignment horizontal="left" vertical="top" wrapText="1"/>
    </xf>
    <xf numFmtId="0" fontId="5" fillId="6" borderId="24" xfId="6" applyFont="1" applyFill="1" applyBorder="1" applyAlignment="1">
      <alignment horizontal="left" vertical="top" wrapText="1"/>
    </xf>
    <xf numFmtId="0" fontId="5" fillId="6" borderId="22" xfId="6" applyFont="1" applyFill="1" applyBorder="1" applyAlignment="1">
      <alignment horizontal="left" vertical="top" wrapText="1"/>
    </xf>
    <xf numFmtId="0" fontId="11" fillId="0" borderId="8" xfId="9" applyFont="1" applyBorder="1" applyAlignment="1">
      <alignment horizontal="left" wrapText="1"/>
    </xf>
    <xf numFmtId="0" fontId="11" fillId="6" borderId="9" xfId="9" applyFont="1" applyFill="1" applyBorder="1" applyAlignment="1">
      <alignment horizontal="left" vertical="top" wrapText="1"/>
    </xf>
    <xf numFmtId="0" fontId="11" fillId="6" borderId="13" xfId="9" applyFont="1" applyFill="1" applyBorder="1" applyAlignment="1">
      <alignment horizontal="left" vertical="top" wrapText="1"/>
    </xf>
    <xf numFmtId="0" fontId="11" fillId="6" borderId="17" xfId="9" applyFont="1" applyFill="1" applyBorder="1" applyAlignment="1">
      <alignment horizontal="left" vertical="top" wrapText="1"/>
    </xf>
    <xf numFmtId="168" fontId="2" fillId="0" borderId="0" xfId="2" applyNumberFormat="1" applyFill="1" applyAlignment="1">
      <alignment horizontal="center"/>
    </xf>
    <xf numFmtId="0" fontId="4" fillId="0" borderId="0" xfId="12" applyFont="1" applyBorder="1" applyAlignment="1">
      <alignment horizontal="center" vertical="center" wrapText="1"/>
    </xf>
    <xf numFmtId="0" fontId="11" fillId="0" borderId="8" xfId="12" applyFont="1" applyBorder="1" applyAlignment="1">
      <alignment horizontal="left" wrapText="1"/>
    </xf>
    <xf numFmtId="0" fontId="11" fillId="6" borderId="9" xfId="12" applyFont="1" applyFill="1" applyBorder="1" applyAlignment="1">
      <alignment horizontal="left" vertical="top" wrapText="1"/>
    </xf>
    <xf numFmtId="0" fontId="11" fillId="6" borderId="13" xfId="12" applyFont="1" applyFill="1" applyBorder="1" applyAlignment="1">
      <alignment horizontal="left" vertical="top" wrapText="1"/>
    </xf>
    <xf numFmtId="0" fontId="11" fillId="6" borderId="17" xfId="12" applyFont="1" applyFill="1" applyBorder="1" applyAlignment="1">
      <alignment horizontal="left" vertical="top" wrapText="1"/>
    </xf>
    <xf numFmtId="0" fontId="4" fillId="0" borderId="0" xfId="13" applyFont="1" applyBorder="1" applyAlignment="1">
      <alignment horizontal="center" vertical="center" wrapText="1"/>
    </xf>
    <xf numFmtId="0" fontId="11" fillId="0" borderId="8" xfId="13" applyFont="1" applyBorder="1" applyAlignment="1">
      <alignment horizontal="left" wrapText="1"/>
    </xf>
    <xf numFmtId="0" fontId="11" fillId="6" borderId="9" xfId="13" applyFont="1" applyFill="1" applyBorder="1" applyAlignment="1">
      <alignment horizontal="left" vertical="top" wrapText="1"/>
    </xf>
    <xf numFmtId="0" fontId="11" fillId="6" borderId="13" xfId="13" applyFont="1" applyFill="1" applyBorder="1" applyAlignment="1">
      <alignment horizontal="left" vertical="top" wrapText="1"/>
    </xf>
    <xf numFmtId="0" fontId="11" fillId="6" borderId="17" xfId="13" applyFont="1" applyFill="1" applyBorder="1" applyAlignment="1">
      <alignment horizontal="left" vertical="top" wrapText="1"/>
    </xf>
    <xf numFmtId="0" fontId="4" fillId="0" borderId="0" xfId="10" applyFont="1" applyBorder="1" applyAlignment="1">
      <alignment horizontal="center" vertical="center" wrapText="1"/>
    </xf>
    <xf numFmtId="0" fontId="11" fillId="0" borderId="8" xfId="10" applyFont="1" applyBorder="1" applyAlignment="1">
      <alignment horizontal="left" wrapText="1"/>
    </xf>
    <xf numFmtId="0" fontId="11" fillId="6" borderId="9" xfId="10" applyFont="1" applyFill="1" applyBorder="1" applyAlignment="1">
      <alignment horizontal="left" vertical="top" wrapText="1"/>
    </xf>
    <xf numFmtId="0" fontId="11" fillId="6" borderId="13" xfId="10" applyFont="1" applyFill="1" applyBorder="1" applyAlignment="1">
      <alignment horizontal="left" vertical="top" wrapText="1"/>
    </xf>
    <xf numFmtId="0" fontId="11" fillId="6" borderId="17" xfId="10" applyFont="1" applyFill="1" applyBorder="1" applyAlignment="1">
      <alignment horizontal="left" vertical="top" wrapText="1"/>
    </xf>
  </cellXfs>
  <cellStyles count="14">
    <cellStyle name="Comma" xfId="5" builtinId="3"/>
    <cellStyle name="Comma 2" xfId="4" xr:uid="{00000000-0005-0000-0000-000001000000}"/>
    <cellStyle name="Normal" xfId="0" builtinId="0"/>
    <cellStyle name="Normal 2" xfId="2" xr:uid="{00000000-0005-0000-0000-000003000000}"/>
    <cellStyle name="Normal_Admis Enroll Grads" xfId="6" xr:uid="{E09875D4-00F6-4F1F-B512-539203104EAE}"/>
    <cellStyle name="Normal_Admis Enroll Grads_1" xfId="9" xr:uid="{406AC50E-D0DA-432E-AA36-0DB0C21C8B8C}"/>
    <cellStyle name="Normal_Barriers (open ended)" xfId="10" xr:uid="{3A34A6D1-860E-4054-A905-EAAA1942FC22}"/>
    <cellStyle name="Normal_Clincal Space (Open)" xfId="8" xr:uid="{BB6C2E46-2E70-4F26-8DE8-FC2A1F622BB8}"/>
    <cellStyle name="Normal_Clincal Space (Open)_1" xfId="13" xr:uid="{73BCEDF2-4E74-4907-8FC0-DE9E3035E4EE}"/>
    <cellStyle name="Normal_Finding Job (Open)" xfId="11" xr:uid="{DCF9170F-E9FC-413F-A5A5-D7A476297562}"/>
    <cellStyle name="Normal_QANA Other (Open)" xfId="7" xr:uid="{B0EA15E6-45A9-4C4E-A9CA-0A9B39D570C8}"/>
    <cellStyle name="Normal_QANA Other (Open)_1" xfId="12" xr:uid="{93F2EF7A-1B2F-4C66-866B-2E2EB4D9173C}"/>
    <cellStyle name="Percent" xfId="1"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theme" Target="theme/theme1.xml"/><Relationship Id="rId5" Type="http://schemas.openxmlformats.org/officeDocument/2006/relationships/worksheet" Target="worksheets/sheet1.xml"/><Relationship Id="rId10" Type="http://schemas.openxmlformats.org/officeDocument/2006/relationships/worksheet" Target="worksheets/sheet6.xml"/><Relationship Id="rId4" Type="http://schemas.openxmlformats.org/officeDocument/2006/relationships/chartsheet" Target="chartsheets/sheet4.xml"/><Relationship Id="rId9" Type="http://schemas.openxmlformats.org/officeDocument/2006/relationships/worksheet" Target="worksheets/sheet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'Admis Enroll Grads'!$E$89</c:f>
              <c:strCache>
                <c:ptCount val="1"/>
                <c:pt idx="0">
                  <c:v>Number</c:v>
                </c:pt>
              </c:strCache>
            </c:strRef>
          </c:tx>
          <c:spPr>
            <a:ln w="44450" cap="rnd">
              <a:solidFill>
                <a:schemeClr val="accent1"/>
              </a:solidFill>
              <a:round/>
            </a:ln>
            <a:effectLst/>
          </c:spPr>
          <c:marker>
            <c:symbol val="diamond"/>
            <c:size val="11"/>
            <c:spPr>
              <a:solidFill>
                <a:schemeClr val="accent1"/>
              </a:solidFill>
              <a:ln w="9525">
                <a:solidFill>
                  <a:schemeClr val="accent1"/>
                </a:solidFill>
              </a:ln>
              <a:effectLst/>
            </c:spPr>
          </c:marker>
          <c:dLbls>
            <c:dLbl>
              <c:idx val="0"/>
              <c:layout>
                <c:manualLayout>
                  <c:x val="-4.5771074043112307E-2"/>
                  <c:y val="4.921172099914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26-4D8C-80BE-2AD7F0F58241}"/>
                </c:ext>
              </c:extLst>
            </c:dLbl>
            <c:dLbl>
              <c:idx val="1"/>
              <c:layout>
                <c:manualLayout>
                  <c:x val="-7.0567762391934408E-2"/>
                  <c:y val="-4.9675529552908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09-4A9D-8D7B-DDAC80E9406C}"/>
                </c:ext>
              </c:extLst>
            </c:dLbl>
            <c:dLbl>
              <c:idx val="2"/>
              <c:layout>
                <c:manualLayout>
                  <c:x val="-1.3765375521921426E-2"/>
                  <c:y val="-3.7390274282914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09-4A9D-8D7B-DDAC80E9406C}"/>
                </c:ext>
              </c:extLst>
            </c:dLbl>
            <c:dLbl>
              <c:idx val="3"/>
              <c:layout>
                <c:manualLayout>
                  <c:x val="-9.6088926871829669E-2"/>
                  <c:y val="5.0527280706537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B2-4419-BE6C-A5E9EFF6D1D5}"/>
                </c:ext>
              </c:extLst>
            </c:dLbl>
            <c:dLbl>
              <c:idx val="5"/>
              <c:layout>
                <c:manualLayout>
                  <c:x val="-8.2980683747980441E-2"/>
                  <c:y val="5.6023845569898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B2-4419-BE6C-A5E9EFF6D1D5}"/>
                </c:ext>
              </c:extLst>
            </c:dLbl>
            <c:dLbl>
              <c:idx val="7"/>
              <c:layout>
                <c:manualLayout>
                  <c:x val="-6.1133611874898505E-2"/>
                  <c:y val="5.6023845569898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B2-4419-BE6C-A5E9EFF6D1D5}"/>
                </c:ext>
              </c:extLst>
            </c:dLbl>
            <c:dLbl>
              <c:idx val="9"/>
              <c:layout>
                <c:manualLayout>
                  <c:x val="-6.3318319062206696E-2"/>
                  <c:y val="4.7778998274857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B2-4419-BE6C-A5E9EFF6D1D5}"/>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Tw Cen MT Condensed" panose="020B06060201040202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'Admis Enroll Grads'!$D$90:$D$104</c15:sqref>
                  </c15:fullRef>
                </c:ext>
              </c:extLst>
              <c:f>'Admis Enroll Grads'!$D$94:$D$104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c:ext xmlns:c15="http://schemas.microsoft.com/office/drawing/2012/chart" uri="{02D57815-91ED-43cb-92C2-25804820EDAC}">
                  <c15:fullRef>
                    <c15:sqref>'Admis Enroll Grads'!$E$90:$E$104</c15:sqref>
                  </c15:fullRef>
                </c:ext>
              </c:extLst>
              <c:f>'Admis Enroll Grads'!$E$94:$E$104</c:f>
              <c:numCache>
                <c:formatCode>_(* #,##0_);_(* \(#,##0\);_(* "-"??_);_(@_)</c:formatCode>
                <c:ptCount val="11"/>
                <c:pt idx="0">
                  <c:v>9857</c:v>
                </c:pt>
                <c:pt idx="1">
                  <c:v>11484</c:v>
                </c:pt>
                <c:pt idx="2">
                  <c:v>11146</c:v>
                </c:pt>
                <c:pt idx="3">
                  <c:v>9623</c:v>
                </c:pt>
                <c:pt idx="4">
                  <c:v>9063</c:v>
                </c:pt>
                <c:pt idx="5">
                  <c:v>8703</c:v>
                </c:pt>
                <c:pt idx="6">
                  <c:v>7819</c:v>
                </c:pt>
                <c:pt idx="7">
                  <c:v>8254</c:v>
                </c:pt>
                <c:pt idx="8">
                  <c:v>8527</c:v>
                </c:pt>
                <c:pt idx="9">
                  <c:v>8051</c:v>
                </c:pt>
                <c:pt idx="10" formatCode="#,##0">
                  <c:v>8174.0000000000036</c:v>
                </c:pt>
              </c:numCache>
            </c:numRef>
          </c:val>
          <c:smooth val="0"/>
          <c:extLst>
            <c:ext xmlns:c16="http://schemas.microsoft.com/office/drawing/2014/chart" uri="{C3380CC4-5D6E-409C-BE32-E72D297353CC}">
              <c16:uniqueId val="{00000000-3426-4D8C-80BE-2AD7F0F58241}"/>
            </c:ext>
          </c:extLst>
        </c:ser>
        <c:dLbls>
          <c:dLblPos val="t"/>
          <c:showLegendKey val="0"/>
          <c:showVal val="1"/>
          <c:showCatName val="0"/>
          <c:showSerName val="0"/>
          <c:showPercent val="0"/>
          <c:showBubbleSize val="0"/>
        </c:dLbls>
        <c:marker val="1"/>
        <c:smooth val="0"/>
        <c:axId val="2059905216"/>
        <c:axId val="2059905632"/>
      </c:lineChart>
      <c:catAx>
        <c:axId val="2059905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632"/>
        <c:crosses val="autoZero"/>
        <c:auto val="1"/>
        <c:lblAlgn val="ctr"/>
        <c:lblOffset val="100"/>
        <c:noMultiLvlLbl val="0"/>
      </c:catAx>
      <c:valAx>
        <c:axId val="2059905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216"/>
        <c:crosses val="autoZero"/>
        <c:crossBetween val="between"/>
        <c:majorUnit val="2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526784166068022"/>
          <c:y val="4.5662604402272378E-2"/>
          <c:w val="0.85070037927892961"/>
          <c:h val="0.86183951415560212"/>
        </c:manualLayout>
      </c:layout>
      <c:lineChart>
        <c:grouping val="standard"/>
        <c:varyColors val="0"/>
        <c:ser>
          <c:idx val="0"/>
          <c:order val="0"/>
          <c:tx>
            <c:strRef>
              <c:f>'Admis Enroll Grads'!$B$89</c:f>
              <c:strCache>
                <c:ptCount val="1"/>
                <c:pt idx="0">
                  <c:v>Number</c:v>
                </c:pt>
              </c:strCache>
            </c:strRef>
          </c:tx>
          <c:spPr>
            <a:ln w="44450"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4.5771074043112307E-2"/>
                  <c:y val="4.921172099914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26-4D8C-80BE-2AD7F0F58241}"/>
                </c:ext>
              </c:extLst>
            </c:dLbl>
            <c:dLbl>
              <c:idx val="1"/>
              <c:layout>
                <c:manualLayout>
                  <c:x val="-5.3090104893468902E-2"/>
                  <c:y val="-4.14306822578676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09-4A9D-8D7B-DDAC80E9406C}"/>
                </c:ext>
              </c:extLst>
            </c:dLbl>
            <c:dLbl>
              <c:idx val="2"/>
              <c:layout>
                <c:manualLayout>
                  <c:x val="-2.6873618645770623E-2"/>
                  <c:y val="-3.189370941955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09-4A9D-8D7B-DDAC80E9406C}"/>
                </c:ext>
              </c:extLst>
            </c:dLbl>
            <c:dLbl>
              <c:idx val="3"/>
              <c:layout>
                <c:manualLayout>
                  <c:x val="-6.7687733436823092E-2"/>
                  <c:y val="3.9534150979816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5B-4E87-A9DC-26ACC25847B3}"/>
                </c:ext>
              </c:extLst>
            </c:dLbl>
            <c:dLbl>
              <c:idx val="4"/>
              <c:layout>
                <c:manualLayout>
                  <c:x val="-5.4579490312973926E-2"/>
                  <c:y val="-4.5662604402272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5B-4E87-A9DC-26ACC25847B3}"/>
                </c:ext>
              </c:extLst>
            </c:dLbl>
            <c:dLbl>
              <c:idx val="5"/>
              <c:layout>
                <c:manualLayout>
                  <c:x val="-9.1719512497213204E-2"/>
                  <c:y val="2.854102125309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5B-4E87-A9DC-26ACC25847B3}"/>
                </c:ext>
              </c:extLst>
            </c:dLbl>
            <c:dLbl>
              <c:idx val="6"/>
              <c:layout>
                <c:manualLayout>
                  <c:x val="-5.4579490312974009E-2"/>
                  <c:y val="4.2282433411497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5B-4E87-A9DC-26ACC25847B3}"/>
                </c:ext>
              </c:extLst>
            </c:dLbl>
            <c:dLbl>
              <c:idx val="7"/>
              <c:layout>
                <c:manualLayout>
                  <c:x val="-5.0996570525788487E-2"/>
                  <c:y val="-4.01660395389118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5B-4E87-A9DC-26ACC25847B3}"/>
                </c:ext>
              </c:extLst>
            </c:dLbl>
            <c:dLbl>
              <c:idx val="8"/>
              <c:layout>
                <c:manualLayout>
                  <c:x val="-6.6289520836945837E-2"/>
                  <c:y val="4.2282433411497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5B-4E87-A9DC-26ACC25847B3}"/>
                </c:ext>
              </c:extLst>
            </c:dLbl>
            <c:dLbl>
              <c:idx val="10"/>
              <c:layout>
                <c:manualLayout>
                  <c:x val="-1.9349796736219487E-2"/>
                  <c:y val="5.3275563138218317E-2"/>
                </c:manualLayout>
              </c:layout>
              <c:tx>
                <c:rich>
                  <a:bodyPr/>
                  <a:lstStyle/>
                  <a:p>
                    <a:r>
                      <a:rPr lang="en-US"/>
                      <a:t>5,704</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5B-4E87-A9DC-26ACC25847B3}"/>
                </c:ext>
              </c:extLst>
            </c:dLbl>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Tw Cen MT Condensed" panose="020B06060201040202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'Admis Enroll Grads'!$A$90:$A$104</c15:sqref>
                  </c15:fullRef>
                </c:ext>
              </c:extLst>
              <c:f>'Admis Enroll Grads'!$A$94:$A$104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c:ext xmlns:c15="http://schemas.microsoft.com/office/drawing/2012/chart" uri="{02D57815-91ED-43cb-92C2-25804820EDAC}">
                  <c15:fullRef>
                    <c15:sqref>'Admis Enroll Grads'!$B$90:$B$104</c15:sqref>
                  </c15:fullRef>
                </c:ext>
              </c:extLst>
              <c:f>'Admis Enroll Grads'!$B$94:$B$104</c:f>
              <c:numCache>
                <c:formatCode>_(* #,##0_);_(* \(#,##0\);_(* "-"??_);_(@_)</c:formatCode>
                <c:ptCount val="11"/>
                <c:pt idx="0">
                  <c:v>7860</c:v>
                </c:pt>
                <c:pt idx="1">
                  <c:v>8612</c:v>
                </c:pt>
                <c:pt idx="2">
                  <c:v>7825</c:v>
                </c:pt>
                <c:pt idx="3">
                  <c:v>6963</c:v>
                </c:pt>
                <c:pt idx="4">
                  <c:v>7225</c:v>
                </c:pt>
                <c:pt idx="5">
                  <c:v>6559</c:v>
                </c:pt>
                <c:pt idx="6">
                  <c:v>5933</c:v>
                </c:pt>
                <c:pt idx="7" formatCode="#,##0">
                  <c:v>6468</c:v>
                </c:pt>
                <c:pt idx="8" formatCode="#,##0">
                  <c:v>5991</c:v>
                </c:pt>
                <c:pt idx="9" formatCode="#,##0">
                  <c:v>5650</c:v>
                </c:pt>
                <c:pt idx="10" formatCode="#,##0">
                  <c:v>5704</c:v>
                </c:pt>
              </c:numCache>
            </c:numRef>
          </c:val>
          <c:smooth val="0"/>
          <c:extLst>
            <c:ext xmlns:c16="http://schemas.microsoft.com/office/drawing/2014/chart" uri="{C3380CC4-5D6E-409C-BE32-E72D297353CC}">
              <c16:uniqueId val="{00000000-3426-4D8C-80BE-2AD7F0F58241}"/>
            </c:ext>
          </c:extLst>
        </c:ser>
        <c:dLbls>
          <c:dLblPos val="t"/>
          <c:showLegendKey val="0"/>
          <c:showVal val="1"/>
          <c:showCatName val="0"/>
          <c:showSerName val="0"/>
          <c:showPercent val="0"/>
          <c:showBubbleSize val="0"/>
        </c:dLbls>
        <c:marker val="1"/>
        <c:smooth val="0"/>
        <c:axId val="2059905216"/>
        <c:axId val="2059905632"/>
      </c:lineChart>
      <c:catAx>
        <c:axId val="2059905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632"/>
        <c:crosses val="autoZero"/>
        <c:auto val="1"/>
        <c:lblAlgn val="ctr"/>
        <c:lblOffset val="100"/>
        <c:noMultiLvlLbl val="0"/>
      </c:catAx>
      <c:valAx>
        <c:axId val="2059905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216"/>
        <c:crosses val="autoZero"/>
        <c:crossBetween val="between"/>
        <c:majorUnit val="1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latin typeface="Tw Cen MT Condensed" panose="020B0606020104020203"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'Admis Enroll Grads'!$B$116</c:f>
              <c:strCache>
                <c:ptCount val="1"/>
                <c:pt idx="0">
                  <c:v>Number</c:v>
                </c:pt>
              </c:strCache>
            </c:strRef>
          </c:tx>
          <c:spPr>
            <a:ln w="44450" cap="rnd">
              <a:solidFill>
                <a:schemeClr val="accent1"/>
              </a:solidFill>
              <a:round/>
            </a:ln>
            <a:effectLst/>
          </c:spPr>
          <c:marker>
            <c:symbol val="diamond"/>
            <c:size val="11"/>
            <c:spPr>
              <a:solidFill>
                <a:schemeClr val="accent1"/>
              </a:solidFill>
              <a:ln w="9525">
                <a:solidFill>
                  <a:schemeClr val="accent1"/>
                </a:solidFill>
              </a:ln>
              <a:effectLst/>
            </c:spPr>
          </c:marker>
          <c:dLbls>
            <c:dLbl>
              <c:idx val="0"/>
              <c:layout>
                <c:manualLayout>
                  <c:x val="-4.5771074043112307E-2"/>
                  <c:y val="4.921172099914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26-4D8C-80BE-2AD7F0F58241}"/>
                </c:ext>
              </c:extLst>
            </c:dLbl>
            <c:dLbl>
              <c:idx val="1"/>
              <c:layout>
                <c:manualLayout>
                  <c:x val="-4.4351259611610239E-2"/>
                  <c:y val="4.92627057981388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09-4A9D-8D7B-DDAC80E9406C}"/>
                </c:ext>
              </c:extLst>
            </c:dLbl>
            <c:dLbl>
              <c:idx val="2"/>
              <c:layout>
                <c:manualLayout>
                  <c:x val="-4.4351259611610135E-2"/>
                  <c:y val="5.3303109838542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09-4A9D-8D7B-DDAC80E9406C}"/>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Tw Cen MT Condensed" panose="020B06060201040202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'Admis Enroll Grads'!$A$117:$A$131</c15:sqref>
                  </c15:fullRef>
                </c:ext>
              </c:extLst>
              <c:f>'Admis Enroll Grads'!$A$121:$A$131</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c:ext xmlns:c15="http://schemas.microsoft.com/office/drawing/2012/chart" uri="{02D57815-91ED-43cb-92C2-25804820EDAC}">
                  <c15:fullRef>
                    <c15:sqref>'Admis Enroll Grads'!$B$117:$B$131</c15:sqref>
                  </c15:fullRef>
                </c:ext>
              </c:extLst>
              <c:f>'Admis Enroll Grads'!$B$121:$B$131</c:f>
              <c:numCache>
                <c:formatCode>_(* #,##0_);_(* \(#,##0\);_(* "-"??_);_(@_)</c:formatCode>
                <c:ptCount val="11"/>
                <c:pt idx="0">
                  <c:v>5046</c:v>
                </c:pt>
                <c:pt idx="1">
                  <c:v>5773</c:v>
                </c:pt>
                <c:pt idx="2">
                  <c:v>5553</c:v>
                </c:pt>
                <c:pt idx="3">
                  <c:v>5235</c:v>
                </c:pt>
                <c:pt idx="4">
                  <c:v>4624</c:v>
                </c:pt>
                <c:pt idx="5">
                  <c:v>4548</c:v>
                </c:pt>
                <c:pt idx="6">
                  <c:v>3862</c:v>
                </c:pt>
                <c:pt idx="7">
                  <c:v>4102</c:v>
                </c:pt>
                <c:pt idx="8" formatCode="#,##0">
                  <c:v>4184</c:v>
                </c:pt>
                <c:pt idx="9">
                  <c:v>3790</c:v>
                </c:pt>
                <c:pt idx="10" formatCode="###0">
                  <c:v>3865.0000000000018</c:v>
                </c:pt>
              </c:numCache>
            </c:numRef>
          </c:val>
          <c:smooth val="0"/>
          <c:extLst>
            <c:ext xmlns:c16="http://schemas.microsoft.com/office/drawing/2014/chart" uri="{C3380CC4-5D6E-409C-BE32-E72D297353CC}">
              <c16:uniqueId val="{00000000-3426-4D8C-80BE-2AD7F0F58241}"/>
            </c:ext>
          </c:extLst>
        </c:ser>
        <c:dLbls>
          <c:dLblPos val="t"/>
          <c:showLegendKey val="0"/>
          <c:showVal val="1"/>
          <c:showCatName val="0"/>
          <c:showSerName val="0"/>
          <c:showPercent val="0"/>
          <c:showBubbleSize val="0"/>
        </c:dLbls>
        <c:marker val="1"/>
        <c:smooth val="0"/>
        <c:axId val="2059905216"/>
        <c:axId val="2059905632"/>
      </c:lineChart>
      <c:catAx>
        <c:axId val="2059905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632"/>
        <c:crosses val="autoZero"/>
        <c:auto val="1"/>
        <c:lblAlgn val="ctr"/>
        <c:lblOffset val="100"/>
        <c:noMultiLvlLbl val="0"/>
      </c:catAx>
      <c:valAx>
        <c:axId val="2059905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w Cen MT Condensed" panose="020B0606020104020203" pitchFamily="34" charset="0"/>
                <a:ea typeface="+mn-ea"/>
                <a:cs typeface="+mn-cs"/>
              </a:defRPr>
            </a:pPr>
            <a:endParaRPr lang="en-US"/>
          </a:p>
        </c:txPr>
        <c:crossAx val="2059905216"/>
        <c:crosses val="autoZero"/>
        <c:crossBetween val="between"/>
        <c:majorUnit val="1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FD7C-48C6-A8CA-D4DEDF921E4E}"/>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FD7C-48C6-A8CA-D4DEDF921E4E}"/>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FD7C-48C6-A8CA-D4DEDF921E4E}"/>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FD7C-48C6-A8CA-D4DEDF921E4E}"/>
              </c:ext>
            </c:extLst>
          </c:dPt>
          <c:dPt>
            <c:idx val="4"/>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09-E008-4021-B62B-19563FB6740A}"/>
              </c:ext>
            </c:extLst>
          </c:dPt>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1">
                        <a:lumMod val="75000"/>
                        <a:lumOff val="25000"/>
                      </a:schemeClr>
                    </a:solidFill>
                    <a:latin typeface="Tw Cen MT Condensed" panose="020B0606020104020203" pitchFamily="34" charset="0"/>
                    <a:ea typeface="+mn-ea"/>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'Admis Enroll Grads'!$G$136:$G$140</c:f>
              <c:strCache>
                <c:ptCount val="5"/>
                <c:pt idx="0">
                  <c:v>Very Difficult</c:v>
                </c:pt>
                <c:pt idx="1">
                  <c:v>Difficult</c:v>
                </c:pt>
                <c:pt idx="2">
                  <c:v>Neutral</c:v>
                </c:pt>
                <c:pt idx="3">
                  <c:v>Easy</c:v>
                </c:pt>
                <c:pt idx="4">
                  <c:v>Very Easy</c:v>
                </c:pt>
              </c:strCache>
            </c:strRef>
          </c:cat>
          <c:val>
            <c:numRef>
              <c:f>'Admis Enroll Grads'!$H$136:$H$140</c:f>
              <c:numCache>
                <c:formatCode>0.0%</c:formatCode>
                <c:ptCount val="5"/>
                <c:pt idx="0">
                  <c:v>1.1494252873563218E-2</c:v>
                </c:pt>
                <c:pt idx="1">
                  <c:v>6.8965517241379309E-2</c:v>
                </c:pt>
                <c:pt idx="2">
                  <c:v>0.10344827586206896</c:v>
                </c:pt>
                <c:pt idx="3">
                  <c:v>0.51724137931034486</c:v>
                </c:pt>
                <c:pt idx="4">
                  <c:v>0.2988505747126437</c:v>
                </c:pt>
              </c:numCache>
            </c:numRef>
          </c:val>
          <c:extLst>
            <c:ext xmlns:c16="http://schemas.microsoft.com/office/drawing/2014/chart" uri="{C3380CC4-5D6E-409C-BE32-E72D297353CC}">
              <c16:uniqueId val="{00000008-FD7C-48C6-A8CA-D4DEDF921E4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65" workbookViewId="0" zoomToFit="1"/>
  </sheetViews>
  <pageMargins left="0" right="0" top="0" bottom="0" header="0" footer="0"/>
  <pageSetup paperSize="120" orientation="portrait"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65" workbookViewId="0" zoomToFit="1"/>
  </sheetViews>
  <pageMargins left="0" right="0" top="0" bottom="0" header="0" footer="0"/>
  <pageSetup paperSize="120" orientation="portrait"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65" workbookViewId="0" zoomToFit="1"/>
  </sheetViews>
  <pageMargins left="0" right="0" top="0" bottom="0" header="0" footer="0"/>
  <pageSetup paperSize="120" orientation="portrait"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65" workbookViewId="0" zoomToFit="1"/>
  </sheetViews>
  <pageMargins left="0" right="0" top="0" bottom="0" header="0" footer="0"/>
  <pageSetup paperSize="120" orientation="portrait"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5813136" cy="4621068"/>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5813136" cy="4621068"/>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5813136" cy="4621068"/>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5813136" cy="4621068"/>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54"/>
  <sheetViews>
    <sheetView tabSelected="1" topLeftCell="E63" workbookViewId="0">
      <selection activeCell="N72" sqref="N72"/>
    </sheetView>
  </sheetViews>
  <sheetFormatPr defaultColWidth="9.1328125" defaultRowHeight="15" x14ac:dyDescent="0.4"/>
  <cols>
    <col min="1" max="1" width="9.1328125" style="2"/>
    <col min="2" max="2" width="22.1328125" style="2" customWidth="1"/>
    <col min="3" max="3" width="23.73046875" style="2" customWidth="1"/>
    <col min="4" max="4" width="21.86328125" style="2" customWidth="1"/>
    <col min="5" max="5" width="30.265625" style="2" customWidth="1"/>
    <col min="6" max="6" width="23.59765625" style="2" customWidth="1"/>
    <col min="7" max="7" width="16.73046875" style="2" bestFit="1" customWidth="1"/>
    <col min="8" max="9" width="9.1328125" style="2"/>
    <col min="10" max="10" width="29.1328125" style="2" customWidth="1"/>
    <col min="11" max="12" width="9.1328125" style="2"/>
    <col min="13" max="13" width="27" style="58" customWidth="1"/>
    <col min="14" max="14" width="9.1328125" style="2"/>
    <col min="15" max="15" width="11.73046875" style="2" bestFit="1" customWidth="1"/>
    <col min="16" max="16384" width="9.1328125" style="2"/>
  </cols>
  <sheetData>
    <row r="1" spans="1:11" x14ac:dyDescent="0.4">
      <c r="A1" s="1" t="s">
        <v>0</v>
      </c>
      <c r="B1" s="1"/>
      <c r="C1" s="1"/>
      <c r="D1" s="1"/>
      <c r="E1" s="1"/>
      <c r="F1" s="1"/>
      <c r="G1" s="1"/>
      <c r="H1" s="1"/>
      <c r="I1" s="1"/>
    </row>
    <row r="2" spans="1:11" x14ac:dyDescent="0.4">
      <c r="A2" s="2" t="s">
        <v>1</v>
      </c>
    </row>
    <row r="3" spans="1:11" x14ac:dyDescent="0.4">
      <c r="C3" s="2" t="s">
        <v>2</v>
      </c>
      <c r="D3" s="2" t="s">
        <v>3</v>
      </c>
      <c r="E3" s="2" t="s">
        <v>4</v>
      </c>
      <c r="F3" s="2" t="s">
        <v>5</v>
      </c>
      <c r="G3" s="2" t="s">
        <v>6</v>
      </c>
    </row>
    <row r="4" spans="1:11" x14ac:dyDescent="0.4">
      <c r="A4" s="2" t="s">
        <v>7</v>
      </c>
      <c r="B4" s="2" t="s">
        <v>8</v>
      </c>
      <c r="C4" s="2">
        <v>86</v>
      </c>
      <c r="D4" s="2">
        <v>86</v>
      </c>
      <c r="E4" s="2">
        <v>86</v>
      </c>
      <c r="F4" s="2">
        <v>86</v>
      </c>
      <c r="G4" s="2">
        <v>86</v>
      </c>
      <c r="K4" s="25"/>
    </row>
    <row r="5" spans="1:11" x14ac:dyDescent="0.4">
      <c r="B5" s="2" t="s">
        <v>9</v>
      </c>
      <c r="C5" s="2">
        <v>0</v>
      </c>
      <c r="D5" s="2">
        <v>0</v>
      </c>
      <c r="E5" s="2">
        <v>0</v>
      </c>
      <c r="F5" s="2">
        <v>0</v>
      </c>
      <c r="G5" s="2">
        <v>0</v>
      </c>
      <c r="K5" s="25"/>
    </row>
    <row r="6" spans="1:11" x14ac:dyDescent="0.4">
      <c r="A6" s="2" t="s">
        <v>10</v>
      </c>
      <c r="C6" s="2">
        <v>7438</v>
      </c>
      <c r="D6" s="2">
        <v>8098</v>
      </c>
      <c r="E6" s="2">
        <v>6881</v>
      </c>
      <c r="F6" s="58">
        <v>5704</v>
      </c>
      <c r="G6" s="2">
        <v>1217</v>
      </c>
      <c r="K6" s="25"/>
    </row>
    <row r="7" spans="1:11" ht="15.4" x14ac:dyDescent="0.45">
      <c r="E7" s="3">
        <f>E6/D6</f>
        <v>0.84971597925413678</v>
      </c>
      <c r="G7" s="3">
        <f>G6/D6</f>
        <v>0.15028402074586317</v>
      </c>
      <c r="K7" s="25"/>
    </row>
    <row r="8" spans="1:11" x14ac:dyDescent="0.4">
      <c r="B8" s="2">
        <v>2019</v>
      </c>
      <c r="C8" s="2">
        <v>7165.0000000000018</v>
      </c>
      <c r="D8" s="2">
        <v>8240.0000000000018</v>
      </c>
      <c r="E8" s="2">
        <v>6819</v>
      </c>
      <c r="F8" s="2">
        <v>5649.9999999999973</v>
      </c>
      <c r="G8" s="2">
        <v>1421.0000000000005</v>
      </c>
      <c r="J8" s="4"/>
      <c r="K8" s="25"/>
    </row>
    <row r="9" spans="1:11" ht="15.4" x14ac:dyDescent="0.45">
      <c r="B9" s="2" t="s">
        <v>217</v>
      </c>
      <c r="C9" s="3">
        <f>(C6-C8)/C6</f>
        <v>3.6703414896477306E-2</v>
      </c>
      <c r="D9" s="3">
        <f>(D6-D8)/D8</f>
        <v>-1.7233009708738083E-2</v>
      </c>
      <c r="F9" s="3">
        <f>(F6-F8)/F8</f>
        <v>9.557522123894293E-3</v>
      </c>
      <c r="G9" s="3">
        <f>(G6-G8)/G6</f>
        <v>-0.16762530813475798</v>
      </c>
      <c r="I9" s="3"/>
      <c r="K9" s="25"/>
    </row>
    <row r="10" spans="1:11" ht="15.4" x14ac:dyDescent="0.45">
      <c r="F10" s="3"/>
      <c r="K10" s="25"/>
    </row>
    <row r="11" spans="1:11" x14ac:dyDescent="0.4">
      <c r="A11" s="1" t="s">
        <v>11</v>
      </c>
      <c r="B11" s="1"/>
      <c r="C11" s="1"/>
      <c r="D11" s="1"/>
      <c r="E11" s="1"/>
      <c r="F11" s="1"/>
      <c r="G11" s="1"/>
      <c r="H11" s="1"/>
      <c r="I11" s="1"/>
      <c r="K11" s="25"/>
    </row>
    <row r="12" spans="1:11" x14ac:dyDescent="0.4">
      <c r="K12" s="25"/>
    </row>
    <row r="13" spans="1:11" ht="15" customHeight="1" x14ac:dyDescent="0.4">
      <c r="A13" s="178" t="s">
        <v>12</v>
      </c>
      <c r="B13" s="178"/>
      <c r="C13" s="178"/>
      <c r="D13" s="178"/>
      <c r="E13" s="178"/>
      <c r="F13" s="178"/>
      <c r="G13" s="99"/>
      <c r="H13" s="110"/>
      <c r="K13" s="25"/>
    </row>
    <row r="14" spans="1:11" x14ac:dyDescent="0.4">
      <c r="A14" s="188" t="s">
        <v>130</v>
      </c>
      <c r="B14" s="188"/>
      <c r="C14" s="81" t="s">
        <v>13</v>
      </c>
      <c r="D14" s="82" t="s">
        <v>14</v>
      </c>
      <c r="E14" s="82" t="s">
        <v>15</v>
      </c>
      <c r="F14" s="83" t="s">
        <v>16</v>
      </c>
      <c r="G14" s="99"/>
      <c r="H14" s="110"/>
      <c r="K14" s="25"/>
    </row>
    <row r="15" spans="1:11" ht="15.4" x14ac:dyDescent="0.45">
      <c r="A15" s="189" t="s">
        <v>8</v>
      </c>
      <c r="B15" s="84" t="s">
        <v>138</v>
      </c>
      <c r="C15" s="85">
        <v>3</v>
      </c>
      <c r="D15" s="86">
        <v>3.4883720930232558</v>
      </c>
      <c r="E15" s="86">
        <v>6.3829787234042552</v>
      </c>
      <c r="F15" s="87">
        <v>6.3829787234042552</v>
      </c>
      <c r="G15" s="146">
        <f>SUM(C15:C16)/C20</f>
        <v>0.21276595744680851</v>
      </c>
      <c r="H15" s="147">
        <f>SUM(C15:C16)</f>
        <v>10</v>
      </c>
      <c r="K15" s="25"/>
    </row>
    <row r="16" spans="1:11" x14ac:dyDescent="0.4">
      <c r="A16" s="190"/>
      <c r="B16" s="88" t="s">
        <v>139</v>
      </c>
      <c r="C16" s="89">
        <v>7</v>
      </c>
      <c r="D16" s="90">
        <v>8.1395348837209305</v>
      </c>
      <c r="E16" s="90">
        <v>14.893617021276595</v>
      </c>
      <c r="F16" s="91">
        <v>21.276595744680851</v>
      </c>
      <c r="G16" s="99"/>
      <c r="H16" s="110"/>
    </row>
    <row r="17" spans="1:8" x14ac:dyDescent="0.4">
      <c r="A17" s="190"/>
      <c r="B17" s="88" t="s">
        <v>140</v>
      </c>
      <c r="C17" s="89">
        <v>11</v>
      </c>
      <c r="D17" s="90">
        <v>12.790697674418606</v>
      </c>
      <c r="E17" s="90">
        <v>23.404255319148938</v>
      </c>
      <c r="F17" s="91">
        <v>44.680851063829785</v>
      </c>
      <c r="G17" s="99"/>
      <c r="H17" s="110"/>
    </row>
    <row r="18" spans="1:8" x14ac:dyDescent="0.4">
      <c r="A18" s="190"/>
      <c r="B18" s="88" t="s">
        <v>141</v>
      </c>
      <c r="C18" s="89">
        <v>18</v>
      </c>
      <c r="D18" s="90">
        <v>20.930232558139537</v>
      </c>
      <c r="E18" s="90">
        <v>38.297872340425535</v>
      </c>
      <c r="F18" s="91">
        <v>82.978723404255319</v>
      </c>
      <c r="G18" s="99"/>
      <c r="H18" s="110"/>
    </row>
    <row r="19" spans="1:8" x14ac:dyDescent="0.4">
      <c r="A19" s="190"/>
      <c r="B19" s="88" t="s">
        <v>142</v>
      </c>
      <c r="C19" s="89">
        <v>8</v>
      </c>
      <c r="D19" s="90">
        <v>9.3023255813953494</v>
      </c>
      <c r="E19" s="90">
        <v>17.021276595744681</v>
      </c>
      <c r="F19" s="91">
        <v>100</v>
      </c>
      <c r="G19" s="99"/>
      <c r="H19" s="110"/>
    </row>
    <row r="20" spans="1:8" x14ac:dyDescent="0.4">
      <c r="A20" s="190"/>
      <c r="B20" s="88" t="s">
        <v>17</v>
      </c>
      <c r="C20" s="89">
        <v>47</v>
      </c>
      <c r="D20" s="90">
        <v>54.651162790697668</v>
      </c>
      <c r="E20" s="90">
        <v>100</v>
      </c>
      <c r="F20" s="119"/>
      <c r="G20" s="99"/>
      <c r="H20" s="110"/>
    </row>
    <row r="21" spans="1:8" x14ac:dyDescent="0.4">
      <c r="A21" s="88" t="s">
        <v>9</v>
      </c>
      <c r="B21" s="88" t="s">
        <v>218</v>
      </c>
      <c r="C21" s="89">
        <v>39</v>
      </c>
      <c r="D21" s="90">
        <v>45.348837209302324</v>
      </c>
      <c r="E21" s="120"/>
      <c r="F21" s="119"/>
      <c r="G21" s="99"/>
      <c r="H21" s="110"/>
    </row>
    <row r="22" spans="1:8" ht="15" customHeight="1" x14ac:dyDescent="0.4">
      <c r="A22" s="191" t="s">
        <v>17</v>
      </c>
      <c r="B22" s="191"/>
      <c r="C22" s="93">
        <v>86</v>
      </c>
      <c r="D22" s="94">
        <v>100</v>
      </c>
      <c r="E22" s="121"/>
      <c r="F22" s="95"/>
      <c r="G22" s="99"/>
      <c r="H22" s="110"/>
    </row>
    <row r="23" spans="1:8" x14ac:dyDescent="0.4">
      <c r="A23" s="99"/>
      <c r="B23" s="99"/>
      <c r="C23" s="99"/>
      <c r="D23" s="99"/>
      <c r="E23" s="99"/>
      <c r="F23" s="99"/>
      <c r="G23" s="99"/>
      <c r="H23" s="110"/>
    </row>
    <row r="24" spans="1:8" x14ac:dyDescent="0.4">
      <c r="A24" s="178" t="s">
        <v>18</v>
      </c>
      <c r="B24" s="178"/>
      <c r="C24" s="178"/>
      <c r="D24" s="178"/>
      <c r="E24" s="178"/>
      <c r="F24" s="178"/>
      <c r="G24" s="99"/>
      <c r="H24" s="110"/>
    </row>
    <row r="25" spans="1:8" x14ac:dyDescent="0.4">
      <c r="A25" s="188" t="s">
        <v>130</v>
      </c>
      <c r="B25" s="188"/>
      <c r="C25" s="81" t="s">
        <v>13</v>
      </c>
      <c r="D25" s="82" t="s">
        <v>14</v>
      </c>
      <c r="E25" s="82" t="s">
        <v>15</v>
      </c>
      <c r="F25" s="83" t="s">
        <v>16</v>
      </c>
      <c r="G25" s="99"/>
      <c r="H25" s="110"/>
    </row>
    <row r="26" spans="1:8" ht="15.4" x14ac:dyDescent="0.45">
      <c r="A26" s="189" t="s">
        <v>8</v>
      </c>
      <c r="B26" s="84" t="s">
        <v>138</v>
      </c>
      <c r="C26" s="85">
        <v>7</v>
      </c>
      <c r="D26" s="86">
        <v>8.1395348837209305</v>
      </c>
      <c r="E26" s="86">
        <v>14.893617021276595</v>
      </c>
      <c r="F26" s="87">
        <v>14.893617021276595</v>
      </c>
      <c r="G26" s="146">
        <f>SUM(C26:C27)/C31</f>
        <v>0.44680851063829785</v>
      </c>
      <c r="H26" s="147">
        <f>SUM(C26:C27)</f>
        <v>21</v>
      </c>
    </row>
    <row r="27" spans="1:8" ht="15.4" x14ac:dyDescent="0.45">
      <c r="A27" s="190"/>
      <c r="B27" s="88" t="s">
        <v>139</v>
      </c>
      <c r="C27" s="89">
        <v>14</v>
      </c>
      <c r="D27" s="90">
        <v>16.279069767441861</v>
      </c>
      <c r="E27" s="90">
        <v>29.787234042553191</v>
      </c>
      <c r="F27" s="91">
        <v>44.680851063829785</v>
      </c>
      <c r="G27" s="99"/>
      <c r="H27" s="111"/>
    </row>
    <row r="28" spans="1:8" x14ac:dyDescent="0.4">
      <c r="A28" s="190"/>
      <c r="B28" s="88" t="s">
        <v>140</v>
      </c>
      <c r="C28" s="89">
        <v>15</v>
      </c>
      <c r="D28" s="90">
        <v>17.441860465116278</v>
      </c>
      <c r="E28" s="90">
        <v>31.914893617021278</v>
      </c>
      <c r="F28" s="91">
        <v>76.59574468085107</v>
      </c>
      <c r="G28" s="99"/>
      <c r="H28" s="110"/>
    </row>
    <row r="29" spans="1:8" x14ac:dyDescent="0.4">
      <c r="A29" s="190"/>
      <c r="B29" s="88" t="s">
        <v>141</v>
      </c>
      <c r="C29" s="89">
        <v>8</v>
      </c>
      <c r="D29" s="90">
        <v>9.3023255813953494</v>
      </c>
      <c r="E29" s="90">
        <v>17.021276595744681</v>
      </c>
      <c r="F29" s="91">
        <v>93.61702127659575</v>
      </c>
      <c r="G29" s="99"/>
      <c r="H29" s="110"/>
    </row>
    <row r="30" spans="1:8" x14ac:dyDescent="0.4">
      <c r="A30" s="190"/>
      <c r="B30" s="88" t="s">
        <v>142</v>
      </c>
      <c r="C30" s="89">
        <v>3</v>
      </c>
      <c r="D30" s="90">
        <v>3.4883720930232558</v>
      </c>
      <c r="E30" s="90">
        <v>6.3829787234042552</v>
      </c>
      <c r="F30" s="91">
        <v>100</v>
      </c>
      <c r="G30" s="99"/>
      <c r="H30" s="110"/>
    </row>
    <row r="31" spans="1:8" ht="15" customHeight="1" x14ac:dyDescent="0.4">
      <c r="A31" s="190"/>
      <c r="B31" s="88" t="s">
        <v>17</v>
      </c>
      <c r="C31" s="89">
        <v>47</v>
      </c>
      <c r="D31" s="90">
        <v>54.651162790697668</v>
      </c>
      <c r="E31" s="90">
        <v>100</v>
      </c>
      <c r="F31" s="119"/>
      <c r="G31" s="99"/>
      <c r="H31" s="110"/>
    </row>
    <row r="32" spans="1:8" x14ac:dyDescent="0.4">
      <c r="A32" s="88" t="s">
        <v>9</v>
      </c>
      <c r="B32" s="88" t="s">
        <v>218</v>
      </c>
      <c r="C32" s="89">
        <v>39</v>
      </c>
      <c r="D32" s="90">
        <v>45.348837209302324</v>
      </c>
      <c r="E32" s="120"/>
      <c r="F32" s="119"/>
      <c r="G32" s="99"/>
      <c r="H32" s="110"/>
    </row>
    <row r="33" spans="1:8" x14ac:dyDescent="0.4">
      <c r="A33" s="191" t="s">
        <v>17</v>
      </c>
      <c r="B33" s="191"/>
      <c r="C33" s="93">
        <v>86</v>
      </c>
      <c r="D33" s="94">
        <v>100</v>
      </c>
      <c r="E33" s="121"/>
      <c r="F33" s="95"/>
      <c r="G33" s="99"/>
      <c r="H33" s="110"/>
    </row>
    <row r="34" spans="1:8" x14ac:dyDescent="0.4">
      <c r="A34" s="99"/>
      <c r="B34" s="99"/>
      <c r="C34" s="99"/>
      <c r="D34" s="99"/>
      <c r="E34" s="99"/>
      <c r="F34" s="99"/>
      <c r="G34" s="99"/>
      <c r="H34" s="110"/>
    </row>
    <row r="35" spans="1:8" x14ac:dyDescent="0.4">
      <c r="A35" s="178" t="s">
        <v>19</v>
      </c>
      <c r="B35" s="178"/>
      <c r="C35" s="178"/>
      <c r="D35" s="178"/>
      <c r="E35" s="178"/>
      <c r="F35" s="178"/>
      <c r="G35" s="99"/>
      <c r="H35" s="110"/>
    </row>
    <row r="36" spans="1:8" x14ac:dyDescent="0.4">
      <c r="A36" s="188" t="s">
        <v>130</v>
      </c>
      <c r="B36" s="188"/>
      <c r="C36" s="81" t="s">
        <v>13</v>
      </c>
      <c r="D36" s="82" t="s">
        <v>14</v>
      </c>
      <c r="E36" s="82" t="s">
        <v>15</v>
      </c>
      <c r="F36" s="83" t="s">
        <v>16</v>
      </c>
      <c r="G36" s="99"/>
      <c r="H36" s="110"/>
    </row>
    <row r="37" spans="1:8" ht="15.4" x14ac:dyDescent="0.45">
      <c r="A37" s="189" t="s">
        <v>8</v>
      </c>
      <c r="B37" s="84" t="s">
        <v>138</v>
      </c>
      <c r="C37" s="85">
        <v>18</v>
      </c>
      <c r="D37" s="86">
        <v>20.930232558139537</v>
      </c>
      <c r="E37" s="86">
        <v>38.297872340425535</v>
      </c>
      <c r="F37" s="87">
        <v>38.297872340425535</v>
      </c>
      <c r="G37" s="146">
        <f>SUM(C37:C38)/C42</f>
        <v>0.63829787234042556</v>
      </c>
      <c r="H37" s="147">
        <f>SUM(C37:C38)</f>
        <v>30</v>
      </c>
    </row>
    <row r="38" spans="1:8" ht="15.4" x14ac:dyDescent="0.45">
      <c r="A38" s="190"/>
      <c r="B38" s="88" t="s">
        <v>139</v>
      </c>
      <c r="C38" s="89">
        <v>12</v>
      </c>
      <c r="D38" s="90">
        <v>13.953488372093023</v>
      </c>
      <c r="E38" s="90">
        <v>25.531914893617021</v>
      </c>
      <c r="F38" s="91">
        <v>63.829787234042556</v>
      </c>
      <c r="G38" s="99"/>
      <c r="H38" s="111"/>
    </row>
    <row r="39" spans="1:8" x14ac:dyDescent="0.4">
      <c r="A39" s="190"/>
      <c r="B39" s="88" t="s">
        <v>140</v>
      </c>
      <c r="C39" s="89">
        <v>10</v>
      </c>
      <c r="D39" s="90">
        <v>11.627906976744185</v>
      </c>
      <c r="E39" s="90">
        <v>21.276595744680851</v>
      </c>
      <c r="F39" s="91">
        <v>85.106382978723403</v>
      </c>
      <c r="G39" s="99"/>
      <c r="H39" s="110"/>
    </row>
    <row r="40" spans="1:8" ht="15" customHeight="1" x14ac:dyDescent="0.4">
      <c r="A40" s="190"/>
      <c r="B40" s="88" t="s">
        <v>141</v>
      </c>
      <c r="C40" s="89">
        <v>6</v>
      </c>
      <c r="D40" s="90">
        <v>6.9767441860465116</v>
      </c>
      <c r="E40" s="90">
        <v>12.76595744680851</v>
      </c>
      <c r="F40" s="91">
        <v>97.872340425531917</v>
      </c>
      <c r="G40" s="99"/>
      <c r="H40" s="110"/>
    </row>
    <row r="41" spans="1:8" x14ac:dyDescent="0.4">
      <c r="A41" s="190"/>
      <c r="B41" s="88" t="s">
        <v>142</v>
      </c>
      <c r="C41" s="89">
        <v>1</v>
      </c>
      <c r="D41" s="90">
        <v>1.1627906976744187</v>
      </c>
      <c r="E41" s="90">
        <v>2.1276595744680851</v>
      </c>
      <c r="F41" s="91">
        <v>100</v>
      </c>
      <c r="G41" s="99"/>
      <c r="H41" s="110"/>
    </row>
    <row r="42" spans="1:8" x14ac:dyDescent="0.4">
      <c r="A42" s="190"/>
      <c r="B42" s="88" t="s">
        <v>17</v>
      </c>
      <c r="C42" s="89">
        <v>47</v>
      </c>
      <c r="D42" s="90">
        <v>54.651162790697668</v>
      </c>
      <c r="E42" s="90">
        <v>100</v>
      </c>
      <c r="F42" s="119"/>
      <c r="G42" s="99"/>
      <c r="H42" s="110"/>
    </row>
    <row r="43" spans="1:8" x14ac:dyDescent="0.4">
      <c r="A43" s="88" t="s">
        <v>9</v>
      </c>
      <c r="B43" s="88" t="s">
        <v>218</v>
      </c>
      <c r="C43" s="89">
        <v>39</v>
      </c>
      <c r="D43" s="90">
        <v>45.348837209302324</v>
      </c>
      <c r="E43" s="120"/>
      <c r="F43" s="119"/>
      <c r="G43" s="99"/>
      <c r="H43" s="110"/>
    </row>
    <row r="44" spans="1:8" x14ac:dyDescent="0.4">
      <c r="A44" s="191" t="s">
        <v>17</v>
      </c>
      <c r="B44" s="191"/>
      <c r="C44" s="93">
        <v>86</v>
      </c>
      <c r="D44" s="94">
        <v>100</v>
      </c>
      <c r="E44" s="121"/>
      <c r="F44" s="95"/>
      <c r="G44" s="99"/>
      <c r="H44" s="110"/>
    </row>
    <row r="45" spans="1:8" x14ac:dyDescent="0.4">
      <c r="A45" s="99"/>
      <c r="B45" s="99"/>
      <c r="C45" s="99"/>
      <c r="D45" s="99"/>
      <c r="E45" s="99"/>
      <c r="F45" s="99"/>
      <c r="G45" s="99"/>
      <c r="H45" s="110"/>
    </row>
    <row r="46" spans="1:8" x14ac:dyDescent="0.4">
      <c r="A46" s="178" t="s">
        <v>20</v>
      </c>
      <c r="B46" s="178"/>
      <c r="C46" s="178"/>
      <c r="D46" s="178"/>
      <c r="E46" s="178"/>
      <c r="F46" s="178"/>
      <c r="G46" s="99"/>
      <c r="H46" s="110"/>
    </row>
    <row r="47" spans="1:8" x14ac:dyDescent="0.4">
      <c r="A47" s="188" t="s">
        <v>130</v>
      </c>
      <c r="B47" s="188"/>
      <c r="C47" s="81" t="s">
        <v>13</v>
      </c>
      <c r="D47" s="82" t="s">
        <v>14</v>
      </c>
      <c r="E47" s="82" t="s">
        <v>15</v>
      </c>
      <c r="F47" s="83" t="s">
        <v>16</v>
      </c>
      <c r="G47" s="99"/>
      <c r="H47" s="110"/>
    </row>
    <row r="48" spans="1:8" ht="15.4" x14ac:dyDescent="0.45">
      <c r="A48" s="189" t="s">
        <v>8</v>
      </c>
      <c r="B48" s="84" t="s">
        <v>138</v>
      </c>
      <c r="C48" s="85">
        <v>8</v>
      </c>
      <c r="D48" s="86">
        <v>9.3023255813953494</v>
      </c>
      <c r="E48" s="86">
        <v>17.021276595744681</v>
      </c>
      <c r="F48" s="87">
        <v>17.021276595744681</v>
      </c>
      <c r="G48" s="146">
        <f>SUM(C48:C49)/C53</f>
        <v>0.40425531914893614</v>
      </c>
      <c r="H48" s="147">
        <f>SUM(C48:C49)</f>
        <v>19</v>
      </c>
    </row>
    <row r="49" spans="1:8" ht="15.4" customHeight="1" x14ac:dyDescent="0.45">
      <c r="A49" s="190"/>
      <c r="B49" s="88" t="s">
        <v>139</v>
      </c>
      <c r="C49" s="89">
        <v>11</v>
      </c>
      <c r="D49" s="90">
        <v>12.790697674418606</v>
      </c>
      <c r="E49" s="90">
        <v>23.404255319148938</v>
      </c>
      <c r="F49" s="91">
        <v>40.425531914893611</v>
      </c>
      <c r="G49" s="99"/>
      <c r="H49" s="111"/>
    </row>
    <row r="50" spans="1:8" x14ac:dyDescent="0.4">
      <c r="A50" s="190"/>
      <c r="B50" s="88" t="s">
        <v>140</v>
      </c>
      <c r="C50" s="89">
        <v>10</v>
      </c>
      <c r="D50" s="90">
        <v>11.627906976744185</v>
      </c>
      <c r="E50" s="90">
        <v>21.276595744680851</v>
      </c>
      <c r="F50" s="91">
        <v>61.702127659574465</v>
      </c>
      <c r="G50" s="99"/>
      <c r="H50" s="110"/>
    </row>
    <row r="51" spans="1:8" x14ac:dyDescent="0.4">
      <c r="A51" s="190"/>
      <c r="B51" s="88" t="s">
        <v>141</v>
      </c>
      <c r="C51" s="89">
        <v>15</v>
      </c>
      <c r="D51" s="90">
        <v>17.441860465116278</v>
      </c>
      <c r="E51" s="90">
        <v>31.914893617021278</v>
      </c>
      <c r="F51" s="91">
        <v>93.61702127659575</v>
      </c>
      <c r="G51" s="99"/>
      <c r="H51" s="110"/>
    </row>
    <row r="52" spans="1:8" x14ac:dyDescent="0.4">
      <c r="A52" s="190"/>
      <c r="B52" s="88" t="s">
        <v>142</v>
      </c>
      <c r="C52" s="89">
        <v>3</v>
      </c>
      <c r="D52" s="90">
        <v>3.4883720930232558</v>
      </c>
      <c r="E52" s="90">
        <v>6.3829787234042552</v>
      </c>
      <c r="F52" s="91">
        <v>100</v>
      </c>
      <c r="G52" s="99"/>
      <c r="H52" s="110"/>
    </row>
    <row r="53" spans="1:8" x14ac:dyDescent="0.4">
      <c r="A53" s="190"/>
      <c r="B53" s="88" t="s">
        <v>17</v>
      </c>
      <c r="C53" s="89">
        <v>47</v>
      </c>
      <c r="D53" s="90">
        <v>54.651162790697668</v>
      </c>
      <c r="E53" s="90">
        <v>100</v>
      </c>
      <c r="F53" s="119"/>
      <c r="G53" s="99"/>
      <c r="H53" s="110"/>
    </row>
    <row r="54" spans="1:8" x14ac:dyDescent="0.4">
      <c r="A54" s="88" t="s">
        <v>9</v>
      </c>
      <c r="B54" s="88" t="s">
        <v>218</v>
      </c>
      <c r="C54" s="89">
        <v>39</v>
      </c>
      <c r="D54" s="90">
        <v>45.348837209302324</v>
      </c>
      <c r="E54" s="120"/>
      <c r="F54" s="119"/>
      <c r="G54" s="99"/>
      <c r="H54" s="110"/>
    </row>
    <row r="55" spans="1:8" x14ac:dyDescent="0.4">
      <c r="A55" s="191" t="s">
        <v>17</v>
      </c>
      <c r="B55" s="191"/>
      <c r="C55" s="93">
        <v>86</v>
      </c>
      <c r="D55" s="94">
        <v>100</v>
      </c>
      <c r="E55" s="121"/>
      <c r="F55" s="95"/>
      <c r="G55" s="99"/>
      <c r="H55" s="110"/>
    </row>
    <row r="56" spans="1:8" x14ac:dyDescent="0.4">
      <c r="A56" s="99"/>
      <c r="B56" s="99"/>
      <c r="C56" s="99"/>
      <c r="D56" s="99"/>
      <c r="E56" s="99"/>
      <c r="F56" s="99"/>
      <c r="G56" s="99"/>
      <c r="H56" s="110"/>
    </row>
    <row r="57" spans="1:8" x14ac:dyDescent="0.4">
      <c r="A57" s="178" t="s">
        <v>143</v>
      </c>
      <c r="B57" s="178"/>
      <c r="C57" s="178"/>
      <c r="D57" s="178"/>
      <c r="E57" s="178"/>
      <c r="F57" s="178"/>
      <c r="G57" s="99"/>
      <c r="H57" s="110"/>
    </row>
    <row r="58" spans="1:8" x14ac:dyDescent="0.4">
      <c r="A58" s="188" t="s">
        <v>130</v>
      </c>
      <c r="B58" s="188"/>
      <c r="C58" s="81" t="s">
        <v>13</v>
      </c>
      <c r="D58" s="82" t="s">
        <v>14</v>
      </c>
      <c r="E58" s="82" t="s">
        <v>15</v>
      </c>
      <c r="F58" s="83" t="s">
        <v>16</v>
      </c>
      <c r="G58" s="99"/>
      <c r="H58" s="110"/>
    </row>
    <row r="59" spans="1:8" ht="15.4" x14ac:dyDescent="0.45">
      <c r="A59" s="189" t="s">
        <v>8</v>
      </c>
      <c r="B59" s="84" t="s">
        <v>138</v>
      </c>
      <c r="C59" s="85">
        <v>11</v>
      </c>
      <c r="D59" s="86">
        <v>12.790697674418606</v>
      </c>
      <c r="E59" s="86">
        <v>23.404255319148938</v>
      </c>
      <c r="F59" s="87">
        <v>23.404255319148938</v>
      </c>
      <c r="G59" s="146">
        <f>SUM(C59:C60)/C64</f>
        <v>0.35897435897435898</v>
      </c>
      <c r="H59" s="147">
        <f>SUM(C59:C60)</f>
        <v>14</v>
      </c>
    </row>
    <row r="60" spans="1:8" x14ac:dyDescent="0.4">
      <c r="A60" s="190"/>
      <c r="B60" s="88" t="s">
        <v>139</v>
      </c>
      <c r="C60" s="89">
        <v>3</v>
      </c>
      <c r="D60" s="90">
        <v>3.4883720930232558</v>
      </c>
      <c r="E60" s="90">
        <v>6.3829787234042552</v>
      </c>
      <c r="F60" s="91">
        <v>29.787234042553191</v>
      </c>
      <c r="G60" s="92"/>
    </row>
    <row r="61" spans="1:8" x14ac:dyDescent="0.4">
      <c r="A61" s="190"/>
      <c r="B61" s="88" t="s">
        <v>140</v>
      </c>
      <c r="C61" s="89">
        <v>1</v>
      </c>
      <c r="D61" s="90">
        <v>1.1627906976744187</v>
      </c>
      <c r="E61" s="90">
        <v>2.1276595744680851</v>
      </c>
      <c r="F61" s="91">
        <v>31.914893617021278</v>
      </c>
      <c r="G61" s="92"/>
    </row>
    <row r="62" spans="1:8" x14ac:dyDescent="0.4">
      <c r="A62" s="190"/>
      <c r="B62" s="88" t="s">
        <v>142</v>
      </c>
      <c r="C62" s="89">
        <v>32</v>
      </c>
      <c r="D62" s="90">
        <v>37.209302325581397</v>
      </c>
      <c r="E62" s="90">
        <v>68.085106382978722</v>
      </c>
      <c r="F62" s="91">
        <v>100</v>
      </c>
      <c r="G62" s="92"/>
    </row>
    <row r="63" spans="1:8" x14ac:dyDescent="0.4">
      <c r="A63" s="190"/>
      <c r="B63" s="88" t="s">
        <v>17</v>
      </c>
      <c r="C63" s="89">
        <v>47</v>
      </c>
      <c r="D63" s="90">
        <v>54.651162790697668</v>
      </c>
      <c r="E63" s="90">
        <v>100</v>
      </c>
      <c r="F63" s="119"/>
      <c r="G63" s="92"/>
    </row>
    <row r="64" spans="1:8" x14ac:dyDescent="0.4">
      <c r="A64" s="88" t="s">
        <v>9</v>
      </c>
      <c r="B64" s="88" t="s">
        <v>218</v>
      </c>
      <c r="C64" s="89">
        <v>39</v>
      </c>
      <c r="D64" s="90">
        <v>45.348837209302324</v>
      </c>
      <c r="E64" s="120"/>
      <c r="F64" s="119"/>
      <c r="G64" s="92"/>
    </row>
    <row r="65" spans="1:16" x14ac:dyDescent="0.4">
      <c r="A65" s="191" t="s">
        <v>17</v>
      </c>
      <c r="B65" s="191"/>
      <c r="C65" s="93">
        <v>86</v>
      </c>
      <c r="D65" s="94">
        <v>100</v>
      </c>
      <c r="E65" s="121"/>
      <c r="F65" s="95"/>
      <c r="G65" s="92"/>
    </row>
    <row r="67" spans="1:16" x14ac:dyDescent="0.4">
      <c r="A67" s="6" t="s">
        <v>21</v>
      </c>
      <c r="B67" s="6"/>
      <c r="C67" s="7"/>
      <c r="D67" s="6" t="s">
        <v>22</v>
      </c>
      <c r="E67" s="6"/>
      <c r="F67" s="6"/>
      <c r="G67" s="6"/>
      <c r="H67" s="6"/>
      <c r="I67" s="6"/>
      <c r="J67" s="6"/>
      <c r="K67" s="6"/>
      <c r="L67" s="6"/>
      <c r="M67" s="59"/>
      <c r="N67" s="6"/>
    </row>
    <row r="68" spans="1:16" s="7" customFormat="1" x14ac:dyDescent="0.4">
      <c r="M68" s="60"/>
    </row>
    <row r="69" spans="1:16" s="7" customFormat="1" x14ac:dyDescent="0.4">
      <c r="E69" s="172" t="s">
        <v>131</v>
      </c>
      <c r="F69" s="21"/>
      <c r="G69" s="167" t="s">
        <v>130</v>
      </c>
      <c r="H69" s="167"/>
      <c r="I69" s="167"/>
      <c r="J69" s="167"/>
      <c r="K69" s="162" t="s">
        <v>214</v>
      </c>
      <c r="L69" s="25"/>
      <c r="M69" s="60"/>
    </row>
    <row r="70" spans="1:16" s="7" customFormat="1" x14ac:dyDescent="0.4">
      <c r="E70" s="177" t="s">
        <v>10</v>
      </c>
      <c r="F70" s="21"/>
      <c r="G70" s="168"/>
      <c r="H70" s="168"/>
      <c r="I70" s="168"/>
      <c r="J70" s="168"/>
      <c r="K70" s="163" t="s">
        <v>10</v>
      </c>
      <c r="L70" s="25"/>
      <c r="M70" s="60"/>
    </row>
    <row r="71" spans="1:16" s="7" customFormat="1" ht="15" customHeight="1" x14ac:dyDescent="0.4">
      <c r="E71" s="158" t="s">
        <v>214</v>
      </c>
      <c r="F71" s="21"/>
      <c r="G71" s="169" t="s">
        <v>50</v>
      </c>
      <c r="H71" s="169" t="s">
        <v>24</v>
      </c>
      <c r="I71" s="169" t="s">
        <v>146</v>
      </c>
      <c r="J71" s="164" t="s">
        <v>147</v>
      </c>
      <c r="K71" s="160">
        <v>4221.0000000000018</v>
      </c>
      <c r="L71" s="25"/>
      <c r="M71" s="61" t="s">
        <v>155</v>
      </c>
      <c r="N71" s="149">
        <f>K79/K87</f>
        <v>1.4925373134328354E-2</v>
      </c>
      <c r="P71" s="54"/>
    </row>
    <row r="72" spans="1:16" s="7" customFormat="1" x14ac:dyDescent="0.4">
      <c r="E72" s="159">
        <v>8174.0000000000036</v>
      </c>
      <c r="F72" s="21"/>
      <c r="G72" s="170"/>
      <c r="H72" s="170"/>
      <c r="I72" s="170"/>
      <c r="J72" s="165" t="s">
        <v>148</v>
      </c>
      <c r="K72" s="161">
        <v>346</v>
      </c>
      <c r="L72" s="25"/>
      <c r="M72" s="60" t="s">
        <v>145</v>
      </c>
      <c r="N72" s="150">
        <f>1-N71</f>
        <v>0.9850746268656716</v>
      </c>
    </row>
    <row r="73" spans="1:16" s="7" customFormat="1" x14ac:dyDescent="0.4">
      <c r="G73" s="170"/>
      <c r="H73" s="170"/>
      <c r="I73" s="170"/>
      <c r="J73" s="165" t="s">
        <v>149</v>
      </c>
      <c r="K73" s="161">
        <v>188</v>
      </c>
      <c r="L73" s="25"/>
      <c r="M73" s="60"/>
      <c r="N73" s="53"/>
    </row>
    <row r="74" spans="1:16" s="7" customFormat="1" x14ac:dyDescent="0.4">
      <c r="G74" s="170"/>
      <c r="H74" s="170"/>
      <c r="I74" s="170"/>
      <c r="J74" s="165" t="s">
        <v>150</v>
      </c>
      <c r="K74" s="49"/>
      <c r="L74" s="25"/>
      <c r="M74" s="60" t="s">
        <v>219</v>
      </c>
      <c r="N74" s="53">
        <f>(K71+K72+K73)/K87</f>
        <v>0.58172253486665049</v>
      </c>
    </row>
    <row r="75" spans="1:16" s="7" customFormat="1" x14ac:dyDescent="0.4">
      <c r="G75" s="170"/>
      <c r="H75" s="170"/>
      <c r="I75" s="170"/>
      <c r="J75" s="165" t="s">
        <v>151</v>
      </c>
      <c r="K75" s="49"/>
      <c r="L75" s="25"/>
      <c r="M75" s="60" t="s">
        <v>220</v>
      </c>
      <c r="N75" s="53">
        <f>(K76+K77)/K87</f>
        <v>0.39907022265720571</v>
      </c>
    </row>
    <row r="76" spans="1:16" s="7" customFormat="1" x14ac:dyDescent="0.4">
      <c r="G76" s="170"/>
      <c r="H76" s="170"/>
      <c r="I76" s="170"/>
      <c r="J76" s="165" t="s">
        <v>152</v>
      </c>
      <c r="K76" s="161">
        <v>2823</v>
      </c>
      <c r="L76" s="25"/>
      <c r="M76" s="60"/>
      <c r="N76" s="53"/>
    </row>
    <row r="77" spans="1:16" s="7" customFormat="1" x14ac:dyDescent="0.4">
      <c r="G77" s="170"/>
      <c r="H77" s="170"/>
      <c r="I77" s="170"/>
      <c r="J77" s="165" t="s">
        <v>153</v>
      </c>
      <c r="K77" s="161">
        <v>439</v>
      </c>
      <c r="L77" s="25"/>
      <c r="M77" s="192" t="s">
        <v>145</v>
      </c>
      <c r="N77" s="53" t="s">
        <v>219</v>
      </c>
      <c r="O77" s="151">
        <f>K71+K72+K73</f>
        <v>4755.0000000000018</v>
      </c>
      <c r="P77" s="53">
        <f>O77/$O$81</f>
        <v>0.58172253486665049</v>
      </c>
    </row>
    <row r="78" spans="1:16" s="7" customFormat="1" x14ac:dyDescent="0.4">
      <c r="G78" s="170"/>
      <c r="H78" s="170"/>
      <c r="I78" s="170"/>
      <c r="J78" s="165" t="s">
        <v>154</v>
      </c>
      <c r="K78" s="161">
        <v>35</v>
      </c>
      <c r="L78" s="25"/>
      <c r="M78" s="192"/>
      <c r="N78" s="53" t="s">
        <v>221</v>
      </c>
      <c r="O78" s="151">
        <f>K78</f>
        <v>35</v>
      </c>
      <c r="P78" s="53">
        <f t="shared" ref="P78:P81" si="0">O78/$O$81</f>
        <v>4.2818693418155114E-3</v>
      </c>
    </row>
    <row r="79" spans="1:16" s="7" customFormat="1" ht="15" customHeight="1" x14ac:dyDescent="0.4">
      <c r="G79" s="170"/>
      <c r="H79" s="170" t="s">
        <v>27</v>
      </c>
      <c r="I79" s="170" t="s">
        <v>146</v>
      </c>
      <c r="J79" s="165" t="s">
        <v>147</v>
      </c>
      <c r="K79" s="161">
        <v>122</v>
      </c>
      <c r="L79" s="161"/>
      <c r="M79" s="192"/>
      <c r="N79" s="53" t="s">
        <v>222</v>
      </c>
      <c r="O79" s="151">
        <f>K76+K77</f>
        <v>3262</v>
      </c>
      <c r="P79" s="53">
        <f t="shared" si="0"/>
        <v>0.39907022265720571</v>
      </c>
    </row>
    <row r="80" spans="1:16" s="7" customFormat="1" x14ac:dyDescent="0.4">
      <c r="G80" s="170"/>
      <c r="H80" s="170"/>
      <c r="I80" s="170"/>
      <c r="J80" s="165" t="s">
        <v>148</v>
      </c>
      <c r="K80" s="49"/>
      <c r="L80" s="161"/>
      <c r="M80" s="60" t="s">
        <v>155</v>
      </c>
      <c r="N80" s="53" t="s">
        <v>219</v>
      </c>
      <c r="O80" s="151">
        <f>K79</f>
        <v>122</v>
      </c>
      <c r="P80" s="53">
        <f t="shared" si="0"/>
        <v>1.4925373134328354E-2</v>
      </c>
    </row>
    <row r="81" spans="1:16" s="7" customFormat="1" x14ac:dyDescent="0.4">
      <c r="G81" s="170"/>
      <c r="H81" s="170"/>
      <c r="I81" s="170"/>
      <c r="J81" s="165" t="s">
        <v>149</v>
      </c>
      <c r="K81" s="49"/>
      <c r="L81" s="25"/>
      <c r="M81" s="60"/>
      <c r="O81" s="7">
        <f>SUM(O77:O80)</f>
        <v>8174.0000000000018</v>
      </c>
      <c r="P81" s="53">
        <f t="shared" si="0"/>
        <v>1</v>
      </c>
    </row>
    <row r="82" spans="1:16" s="7" customFormat="1" x14ac:dyDescent="0.4">
      <c r="G82" s="170"/>
      <c r="H82" s="170"/>
      <c r="I82" s="170"/>
      <c r="J82" s="165" t="s">
        <v>150</v>
      </c>
      <c r="K82" s="49"/>
      <c r="L82" s="25"/>
      <c r="M82" s="60"/>
    </row>
    <row r="83" spans="1:16" s="7" customFormat="1" x14ac:dyDescent="0.4">
      <c r="G83" s="170"/>
      <c r="H83" s="170"/>
      <c r="I83" s="170"/>
      <c r="J83" s="165" t="s">
        <v>151</v>
      </c>
      <c r="K83" s="49"/>
      <c r="L83" s="25"/>
      <c r="M83" s="60"/>
    </row>
    <row r="84" spans="1:16" s="7" customFormat="1" x14ac:dyDescent="0.4">
      <c r="G84" s="170"/>
      <c r="H84" s="170"/>
      <c r="I84" s="170"/>
      <c r="J84" s="165" t="s">
        <v>152</v>
      </c>
      <c r="K84" s="49"/>
      <c r="L84" s="25"/>
      <c r="M84" s="60"/>
    </row>
    <row r="85" spans="1:16" s="7" customFormat="1" x14ac:dyDescent="0.4">
      <c r="G85" s="170"/>
      <c r="H85" s="170"/>
      <c r="I85" s="170"/>
      <c r="J85" s="165" t="s">
        <v>153</v>
      </c>
      <c r="K85" s="49"/>
      <c r="L85" s="25"/>
      <c r="M85" s="60"/>
    </row>
    <row r="86" spans="1:16" s="7" customFormat="1" x14ac:dyDescent="0.4">
      <c r="G86" s="171"/>
      <c r="H86" s="171"/>
      <c r="I86" s="171"/>
      <c r="J86" s="166" t="s">
        <v>154</v>
      </c>
      <c r="K86" s="51"/>
      <c r="L86" s="25"/>
      <c r="M86" s="60"/>
    </row>
    <row r="87" spans="1:16" s="7" customFormat="1" x14ac:dyDescent="0.4">
      <c r="K87" s="108">
        <f>SUM(K71:K86)</f>
        <v>8174.0000000000018</v>
      </c>
      <c r="M87" s="61"/>
      <c r="N87" s="52"/>
    </row>
    <row r="89" spans="1:16" x14ac:dyDescent="0.4">
      <c r="A89" s="8"/>
      <c r="B89" s="9" t="s">
        <v>144</v>
      </c>
      <c r="E89" s="2" t="s">
        <v>144</v>
      </c>
    </row>
    <row r="90" spans="1:16" ht="15.4" x14ac:dyDescent="0.45">
      <c r="A90" s="2">
        <v>2006</v>
      </c>
      <c r="B90" s="10">
        <v>6295</v>
      </c>
      <c r="C90" s="18"/>
      <c r="D90" s="2">
        <v>2006</v>
      </c>
      <c r="E90" s="19">
        <v>5567</v>
      </c>
      <c r="F90" s="3">
        <f>(E102-E90)/E90</f>
        <v>0.53170468834201545</v>
      </c>
    </row>
    <row r="91" spans="1:16" ht="15.4" x14ac:dyDescent="0.45">
      <c r="A91" s="2">
        <v>2007</v>
      </c>
      <c r="B91" s="10">
        <v>6488</v>
      </c>
      <c r="C91" s="18">
        <f>(B91-B90)/B90</f>
        <v>3.0659253375694997E-2</v>
      </c>
      <c r="D91" s="2">
        <v>2007</v>
      </c>
      <c r="E91" s="19">
        <v>8437</v>
      </c>
      <c r="L91" s="3"/>
      <c r="N91" s="3"/>
    </row>
    <row r="92" spans="1:16" ht="15.4" x14ac:dyDescent="0.45">
      <c r="A92" s="2">
        <v>2008</v>
      </c>
      <c r="B92" s="10">
        <v>7156</v>
      </c>
      <c r="C92" s="18">
        <f t="shared" ref="C92:C102" si="1">(B92-B91)/B91</f>
        <v>0.1029593094944513</v>
      </c>
      <c r="D92" s="2">
        <v>2008</v>
      </c>
      <c r="E92" s="19">
        <v>10020</v>
      </c>
    </row>
    <row r="93" spans="1:16" ht="15.4" x14ac:dyDescent="0.45">
      <c r="A93" s="2">
        <v>2009</v>
      </c>
      <c r="B93" s="10">
        <v>7414</v>
      </c>
      <c r="C93" s="18">
        <f t="shared" si="1"/>
        <v>3.6053661263275576E-2</v>
      </c>
      <c r="D93" s="2">
        <v>2009</v>
      </c>
      <c r="E93" s="19">
        <v>9120</v>
      </c>
      <c r="L93" s="3"/>
    </row>
    <row r="94" spans="1:16" ht="15.4" x14ac:dyDescent="0.45">
      <c r="A94" s="2">
        <v>2010</v>
      </c>
      <c r="B94" s="10">
        <v>7860</v>
      </c>
      <c r="C94" s="18">
        <f t="shared" si="1"/>
        <v>6.0156460749932562E-2</v>
      </c>
      <c r="D94" s="2">
        <v>2010</v>
      </c>
      <c r="E94" s="19">
        <v>9857</v>
      </c>
    </row>
    <row r="95" spans="1:16" ht="15.4" x14ac:dyDescent="0.45">
      <c r="A95" s="2">
        <v>2011</v>
      </c>
      <c r="B95" s="10">
        <v>8612</v>
      </c>
      <c r="C95" s="18">
        <f t="shared" si="1"/>
        <v>9.5674300254452921E-2</v>
      </c>
      <c r="D95" s="2">
        <v>2011</v>
      </c>
      <c r="E95" s="19">
        <v>11484</v>
      </c>
      <c r="L95" s="3"/>
    </row>
    <row r="96" spans="1:16" ht="15.4" x14ac:dyDescent="0.45">
      <c r="A96" s="2">
        <v>2012</v>
      </c>
      <c r="B96" s="10">
        <v>7825</v>
      </c>
      <c r="C96" s="18">
        <f t="shared" si="1"/>
        <v>-9.1384115188109613E-2</v>
      </c>
      <c r="D96" s="2">
        <v>2012</v>
      </c>
      <c r="E96" s="19">
        <v>11146</v>
      </c>
    </row>
    <row r="97" spans="1:15" ht="15.4" x14ac:dyDescent="0.45">
      <c r="A97" s="2">
        <v>2013</v>
      </c>
      <c r="B97" s="10">
        <v>6963</v>
      </c>
      <c r="C97" s="18">
        <f t="shared" si="1"/>
        <v>-0.11015974440894569</v>
      </c>
      <c r="D97" s="2">
        <v>2013</v>
      </c>
      <c r="E97" s="19">
        <v>9623</v>
      </c>
      <c r="L97" s="3"/>
      <c r="N97" s="3"/>
    </row>
    <row r="98" spans="1:15" ht="15.4" x14ac:dyDescent="0.45">
      <c r="A98" s="2">
        <v>2014</v>
      </c>
      <c r="B98" s="10">
        <v>7225</v>
      </c>
      <c r="C98" s="18">
        <f t="shared" si="1"/>
        <v>3.7627459428407298E-2</v>
      </c>
      <c r="D98" s="2">
        <v>2014</v>
      </c>
      <c r="E98" s="19">
        <v>9063</v>
      </c>
    </row>
    <row r="99" spans="1:15" ht="15.4" x14ac:dyDescent="0.45">
      <c r="A99" s="2">
        <v>2015</v>
      </c>
      <c r="B99" s="10">
        <v>6559</v>
      </c>
      <c r="C99" s="18">
        <f t="shared" si="1"/>
        <v>-9.2179930795847756E-2</v>
      </c>
      <c r="D99" s="2">
        <v>2015</v>
      </c>
      <c r="E99" s="19">
        <v>8703</v>
      </c>
      <c r="L99" s="3"/>
    </row>
    <row r="100" spans="1:15" ht="15.4" x14ac:dyDescent="0.45">
      <c r="A100" s="2">
        <v>2016</v>
      </c>
      <c r="B100" s="10">
        <v>5933</v>
      </c>
      <c r="C100" s="18">
        <f t="shared" si="1"/>
        <v>-9.5441378258880924E-2</v>
      </c>
      <c r="D100" s="2">
        <v>2016</v>
      </c>
      <c r="E100" s="19">
        <v>7819</v>
      </c>
    </row>
    <row r="101" spans="1:15" x14ac:dyDescent="0.4">
      <c r="A101" s="2">
        <v>2017</v>
      </c>
      <c r="B101" s="11">
        <v>6468</v>
      </c>
      <c r="C101" s="18">
        <f t="shared" si="1"/>
        <v>9.0173605258722395E-2</v>
      </c>
      <c r="D101" s="2">
        <v>2017</v>
      </c>
      <c r="E101" s="19">
        <v>8254</v>
      </c>
      <c r="J101" s="17"/>
      <c r="L101" s="12"/>
    </row>
    <row r="102" spans="1:15" ht="15.4" x14ac:dyDescent="0.45">
      <c r="A102" s="2">
        <v>2018</v>
      </c>
      <c r="B102" s="11">
        <v>5991</v>
      </c>
      <c r="C102" s="18">
        <f t="shared" si="1"/>
        <v>-7.3747680890538028E-2</v>
      </c>
      <c r="D102" s="2">
        <v>2018</v>
      </c>
      <c r="E102" s="19">
        <v>8527</v>
      </c>
      <c r="F102" s="3">
        <f>(E104-E103)/E103</f>
        <v>1.5277605266426983E-2</v>
      </c>
    </row>
    <row r="103" spans="1:15" x14ac:dyDescent="0.4">
      <c r="A103" s="2">
        <v>2019</v>
      </c>
      <c r="B103" s="11">
        <v>5650</v>
      </c>
      <c r="C103" s="18">
        <f>(B103-B102)/B102</f>
        <v>-5.6918711400433981E-2</v>
      </c>
      <c r="D103" s="2">
        <v>2019</v>
      </c>
      <c r="E103" s="19">
        <v>8051</v>
      </c>
    </row>
    <row r="104" spans="1:15" x14ac:dyDescent="0.4">
      <c r="A104" s="2">
        <v>2020</v>
      </c>
      <c r="B104" s="148">
        <v>5704</v>
      </c>
      <c r="C104" s="18">
        <f>(B104-B103)/B103</f>
        <v>9.5575221238938055E-3</v>
      </c>
      <c r="D104" s="2">
        <v>2020</v>
      </c>
      <c r="E104" s="11">
        <v>8174.0000000000036</v>
      </c>
      <c r="F104" s="18">
        <f>(E104-E94)/E94</f>
        <v>-0.17074160495079602</v>
      </c>
    </row>
    <row r="105" spans="1:15" x14ac:dyDescent="0.4">
      <c r="C105" s="18">
        <f>(B104-B94)/B94</f>
        <v>-0.27430025445292622</v>
      </c>
    </row>
    <row r="106" spans="1:15" x14ac:dyDescent="0.4">
      <c r="L106" s="12"/>
    </row>
    <row r="107" spans="1:15" x14ac:dyDescent="0.4">
      <c r="L107" s="12"/>
    </row>
    <row r="109" spans="1:15" x14ac:dyDescent="0.4">
      <c r="A109" s="6" t="s">
        <v>28</v>
      </c>
      <c r="B109" s="6"/>
      <c r="C109" s="6"/>
      <c r="D109" s="6"/>
      <c r="E109" s="6"/>
      <c r="F109" s="6"/>
      <c r="G109" s="6"/>
      <c r="H109" s="6"/>
      <c r="I109" s="6"/>
      <c r="J109" s="6"/>
      <c r="K109" s="6"/>
      <c r="L109" s="6"/>
      <c r="M109" s="59"/>
      <c r="N109" s="6"/>
    </row>
    <row r="111" spans="1:15" ht="15.4" x14ac:dyDescent="0.45">
      <c r="F111" s="13"/>
    </row>
    <row r="112" spans="1:15" ht="15.4" x14ac:dyDescent="0.45">
      <c r="F112" s="13"/>
      <c r="J112" s="183" t="s">
        <v>130</v>
      </c>
      <c r="K112" s="183"/>
      <c r="L112" s="183"/>
      <c r="M112" s="183"/>
      <c r="N112" s="105" t="s">
        <v>129</v>
      </c>
      <c r="O112" s="21"/>
    </row>
    <row r="113" spans="1:19" ht="15.4" x14ac:dyDescent="0.45">
      <c r="F113" s="13"/>
      <c r="J113" s="184"/>
      <c r="K113" s="184"/>
      <c r="L113" s="184"/>
      <c r="M113" s="184"/>
      <c r="N113" s="46" t="s">
        <v>10</v>
      </c>
      <c r="O113" s="21"/>
    </row>
    <row r="114" spans="1:19" x14ac:dyDescent="0.4">
      <c r="F114" s="14"/>
      <c r="J114" s="185" t="s">
        <v>50</v>
      </c>
      <c r="K114" s="185" t="s">
        <v>24</v>
      </c>
      <c r="L114" s="185" t="s">
        <v>146</v>
      </c>
      <c r="M114" s="47" t="s">
        <v>147</v>
      </c>
      <c r="N114" s="106">
        <v>2324</v>
      </c>
      <c r="O114" s="106">
        <v>2324</v>
      </c>
      <c r="P114" s="61" t="s">
        <v>155</v>
      </c>
      <c r="Q114" s="149">
        <f>N122/N130</f>
        <v>2.7166882276843468E-2</v>
      </c>
      <c r="R114" s="7"/>
      <c r="S114" s="54"/>
    </row>
    <row r="115" spans="1:19" ht="15.4" x14ac:dyDescent="0.45">
      <c r="A115" s="5" t="s">
        <v>29</v>
      </c>
      <c r="B115" s="5"/>
      <c r="C115" s="5"/>
      <c r="F115" s="15"/>
      <c r="G115" s="3"/>
      <c r="J115" s="186"/>
      <c r="K115" s="186"/>
      <c r="L115" s="186"/>
      <c r="M115" s="48" t="s">
        <v>148</v>
      </c>
      <c r="N115" s="107">
        <v>182</v>
      </c>
      <c r="O115" s="107">
        <v>182</v>
      </c>
      <c r="P115" s="60" t="s">
        <v>145</v>
      </c>
      <c r="Q115" s="150">
        <f>1-Q114</f>
        <v>0.9728331177231565</v>
      </c>
      <c r="R115" s="7"/>
      <c r="S115" s="7"/>
    </row>
    <row r="116" spans="1:19" x14ac:dyDescent="0.4">
      <c r="A116" s="110"/>
      <c r="B116" s="110" t="s">
        <v>144</v>
      </c>
      <c r="C116" s="110"/>
      <c r="D116" s="110"/>
      <c r="E116" s="110"/>
      <c r="F116" s="110"/>
      <c r="G116" s="110"/>
      <c r="J116" s="186"/>
      <c r="K116" s="186"/>
      <c r="L116" s="186"/>
      <c r="M116" s="48" t="s">
        <v>149</v>
      </c>
      <c r="N116" s="107">
        <v>74</v>
      </c>
      <c r="O116" s="107">
        <v>74</v>
      </c>
      <c r="P116" s="60"/>
      <c r="Q116" s="53"/>
      <c r="R116" s="7"/>
      <c r="S116" s="7"/>
    </row>
    <row r="117" spans="1:19" ht="15.4" x14ac:dyDescent="0.45">
      <c r="A117" s="110">
        <v>2006</v>
      </c>
      <c r="B117" s="113">
        <v>4082</v>
      </c>
      <c r="C117" s="111"/>
      <c r="D117" s="110"/>
      <c r="E117" s="110"/>
      <c r="F117" s="110"/>
      <c r="G117" s="110"/>
      <c r="J117" s="186"/>
      <c r="K117" s="186"/>
      <c r="L117" s="186"/>
      <c r="M117" s="48" t="s">
        <v>150</v>
      </c>
      <c r="N117" s="49"/>
      <c r="O117" s="49"/>
      <c r="P117" s="60" t="s">
        <v>219</v>
      </c>
      <c r="Q117" s="53">
        <f>(N114+N115+N116)/N130</f>
        <v>0.66752910737386806</v>
      </c>
      <c r="R117" s="7"/>
      <c r="S117" s="7"/>
    </row>
    <row r="118" spans="1:19" x14ac:dyDescent="0.4">
      <c r="A118" s="110">
        <v>2007</v>
      </c>
      <c r="B118" s="113">
        <v>4773</v>
      </c>
      <c r="C118" s="110"/>
      <c r="D118" s="110"/>
      <c r="E118" s="110"/>
      <c r="F118" s="110"/>
      <c r="G118" s="110"/>
      <c r="J118" s="186"/>
      <c r="K118" s="186"/>
      <c r="L118" s="186"/>
      <c r="M118" s="48" t="s">
        <v>151</v>
      </c>
      <c r="N118" s="49"/>
      <c r="O118" s="49"/>
      <c r="P118" s="60" t="s">
        <v>220</v>
      </c>
      <c r="Q118" s="53">
        <f>(N119+N120)/N130</f>
        <v>0.30245795601552394</v>
      </c>
      <c r="R118" s="7"/>
      <c r="S118" s="7"/>
    </row>
    <row r="119" spans="1:19" ht="23.25" x14ac:dyDescent="0.4">
      <c r="A119" s="110">
        <v>2008</v>
      </c>
      <c r="B119" s="113">
        <v>4384</v>
      </c>
      <c r="C119" s="110"/>
      <c r="D119" s="110"/>
      <c r="E119" s="181" t="s">
        <v>131</v>
      </c>
      <c r="F119" s="109"/>
      <c r="G119" s="110"/>
      <c r="J119" s="186"/>
      <c r="K119" s="186"/>
      <c r="L119" s="186"/>
      <c r="M119" s="48" t="s">
        <v>152</v>
      </c>
      <c r="N119" s="107">
        <v>1055</v>
      </c>
      <c r="O119" s="107">
        <v>1055</v>
      </c>
      <c r="P119" s="60"/>
      <c r="Q119" s="53"/>
      <c r="R119" s="7"/>
      <c r="S119" s="7"/>
    </row>
    <row r="120" spans="1:19" ht="23.25" x14ac:dyDescent="0.4">
      <c r="A120" s="110">
        <v>2009</v>
      </c>
      <c r="B120" s="113">
        <v>4828</v>
      </c>
      <c r="C120" s="110"/>
      <c r="D120" s="110"/>
      <c r="E120" s="182" t="s">
        <v>10</v>
      </c>
      <c r="F120" s="109"/>
      <c r="G120" s="110"/>
      <c r="J120" s="186"/>
      <c r="K120" s="186"/>
      <c r="L120" s="186"/>
      <c r="M120" s="48" t="s">
        <v>153</v>
      </c>
      <c r="N120" s="107">
        <v>114</v>
      </c>
      <c r="O120" s="107">
        <v>114</v>
      </c>
      <c r="P120" s="192" t="s">
        <v>145</v>
      </c>
      <c r="Q120" s="53" t="s">
        <v>219</v>
      </c>
      <c r="R120" s="108">
        <f>N114+N115+N116</f>
        <v>2580</v>
      </c>
      <c r="S120" s="53">
        <f>R120/$R$124</f>
        <v>0.66752910737386806</v>
      </c>
    </row>
    <row r="121" spans="1:19" ht="23.25" x14ac:dyDescent="0.4">
      <c r="A121" s="110">
        <v>2010</v>
      </c>
      <c r="B121" s="113">
        <v>5046</v>
      </c>
      <c r="C121" s="110"/>
      <c r="D121" s="110"/>
      <c r="E121" s="114" t="s">
        <v>129</v>
      </c>
      <c r="F121" s="109"/>
      <c r="G121" s="110"/>
      <c r="J121" s="186"/>
      <c r="K121" s="186"/>
      <c r="L121" s="186"/>
      <c r="M121" s="48" t="s">
        <v>154</v>
      </c>
      <c r="N121" s="107">
        <v>11</v>
      </c>
      <c r="O121" s="107">
        <v>11</v>
      </c>
      <c r="P121" s="192"/>
      <c r="Q121" s="53" t="s">
        <v>221</v>
      </c>
      <c r="R121" s="151">
        <f>N121</f>
        <v>11</v>
      </c>
      <c r="S121" s="53">
        <f t="shared" ref="S121:S123" si="2">R121/$R$124</f>
        <v>2.8460543337645535E-3</v>
      </c>
    </row>
    <row r="122" spans="1:19" x14ac:dyDescent="0.4">
      <c r="A122" s="110">
        <v>2011</v>
      </c>
      <c r="B122" s="113">
        <v>5773</v>
      </c>
      <c r="C122" s="110"/>
      <c r="D122" s="110"/>
      <c r="E122" s="115">
        <v>3865.0000000000018</v>
      </c>
      <c r="F122" s="109"/>
      <c r="G122" s="110"/>
      <c r="J122" s="186"/>
      <c r="K122" s="186" t="s">
        <v>27</v>
      </c>
      <c r="L122" s="186" t="s">
        <v>146</v>
      </c>
      <c r="M122" s="48" t="s">
        <v>147</v>
      </c>
      <c r="N122" s="107">
        <v>105</v>
      </c>
      <c r="O122" s="107">
        <v>105</v>
      </c>
      <c r="P122" s="192"/>
      <c r="Q122" s="53" t="s">
        <v>222</v>
      </c>
      <c r="R122" s="151">
        <f>N119+N120</f>
        <v>1169</v>
      </c>
      <c r="S122" s="53">
        <f t="shared" si="2"/>
        <v>0.30245795601552394</v>
      </c>
    </row>
    <row r="123" spans="1:19" x14ac:dyDescent="0.4">
      <c r="A123" s="110">
        <v>2012</v>
      </c>
      <c r="B123" s="113">
        <v>5553</v>
      </c>
      <c r="C123" s="110"/>
      <c r="D123" s="110"/>
      <c r="E123" s="110"/>
      <c r="F123" s="110"/>
      <c r="G123" s="110"/>
      <c r="J123" s="186"/>
      <c r="K123" s="186"/>
      <c r="L123" s="186"/>
      <c r="M123" s="48" t="s">
        <v>148</v>
      </c>
      <c r="N123" s="49"/>
      <c r="O123" s="21"/>
      <c r="P123" s="60" t="s">
        <v>155</v>
      </c>
      <c r="Q123" s="53" t="s">
        <v>219</v>
      </c>
      <c r="R123" s="151">
        <f>N122</f>
        <v>105</v>
      </c>
      <c r="S123" s="53">
        <f t="shared" si="2"/>
        <v>2.7166882276843468E-2</v>
      </c>
    </row>
    <row r="124" spans="1:19" x14ac:dyDescent="0.4">
      <c r="A124" s="110">
        <v>2013</v>
      </c>
      <c r="B124" s="113">
        <v>5235</v>
      </c>
      <c r="C124" s="110"/>
      <c r="D124" s="110"/>
      <c r="E124" s="110"/>
      <c r="F124" s="110"/>
      <c r="G124" s="110"/>
      <c r="J124" s="186"/>
      <c r="K124" s="186"/>
      <c r="L124" s="186"/>
      <c r="M124" s="48" t="s">
        <v>149</v>
      </c>
      <c r="N124" s="49"/>
      <c r="O124" s="21"/>
      <c r="P124" s="60"/>
      <c r="Q124" s="7"/>
      <c r="R124" s="7">
        <f>SUM(R120:R123)</f>
        <v>3865</v>
      </c>
      <c r="S124" s="53">
        <f t="shared" ref="S121:S124" si="3">R124/$O$81</f>
        <v>0.47284071446048437</v>
      </c>
    </row>
    <row r="125" spans="1:19" x14ac:dyDescent="0.4">
      <c r="A125" s="110">
        <v>2014</v>
      </c>
      <c r="B125" s="113">
        <v>4624</v>
      </c>
      <c r="C125" s="110"/>
      <c r="D125" s="110"/>
      <c r="E125" s="110"/>
      <c r="F125" s="110"/>
      <c r="G125" s="110"/>
      <c r="J125" s="186"/>
      <c r="K125" s="186"/>
      <c r="L125" s="186"/>
      <c r="M125" s="48" t="s">
        <v>150</v>
      </c>
      <c r="N125" s="49"/>
      <c r="O125" s="21"/>
    </row>
    <row r="126" spans="1:19" x14ac:dyDescent="0.4">
      <c r="A126" s="110">
        <v>2015</v>
      </c>
      <c r="B126" s="113">
        <v>4548</v>
      </c>
      <c r="C126" s="110"/>
      <c r="D126" s="110"/>
      <c r="E126" s="110"/>
      <c r="F126" s="110"/>
      <c r="G126" s="110"/>
      <c r="J126" s="186"/>
      <c r="K126" s="186"/>
      <c r="L126" s="186"/>
      <c r="M126" s="48" t="s">
        <v>151</v>
      </c>
      <c r="N126" s="49"/>
      <c r="O126" s="21"/>
    </row>
    <row r="127" spans="1:19" ht="23.25" x14ac:dyDescent="0.4">
      <c r="A127" s="110">
        <v>2016</v>
      </c>
      <c r="B127" s="113">
        <v>3862</v>
      </c>
      <c r="C127" s="110"/>
      <c r="D127" s="110"/>
      <c r="E127" s="110"/>
      <c r="F127" s="110"/>
      <c r="G127" s="110"/>
      <c r="J127" s="186"/>
      <c r="K127" s="186"/>
      <c r="L127" s="186"/>
      <c r="M127" s="48" t="s">
        <v>152</v>
      </c>
      <c r="N127" s="49"/>
      <c r="O127" s="21"/>
    </row>
    <row r="128" spans="1:19" ht="23.25" x14ac:dyDescent="0.4">
      <c r="A128" s="110">
        <v>2017</v>
      </c>
      <c r="B128" s="113">
        <v>4102</v>
      </c>
      <c r="C128" s="110"/>
      <c r="D128" s="110"/>
      <c r="E128" s="110"/>
      <c r="F128" s="110"/>
      <c r="G128" s="110"/>
      <c r="J128" s="186"/>
      <c r="K128" s="186"/>
      <c r="L128" s="186"/>
      <c r="M128" s="48" t="s">
        <v>153</v>
      </c>
      <c r="N128" s="49"/>
      <c r="O128" s="21"/>
    </row>
    <row r="129" spans="1:16" ht="23.25" x14ac:dyDescent="0.4">
      <c r="A129" s="110">
        <v>2018</v>
      </c>
      <c r="B129" s="116">
        <v>4184</v>
      </c>
      <c r="C129" s="117">
        <f>(B131-B130)/B130</f>
        <v>1.978891820580523E-2</v>
      </c>
      <c r="D129" s="110"/>
      <c r="E129" s="110"/>
      <c r="F129" s="110"/>
      <c r="G129" s="110"/>
      <c r="J129" s="187"/>
      <c r="K129" s="187"/>
      <c r="L129" s="187"/>
      <c r="M129" s="50" t="s">
        <v>154</v>
      </c>
      <c r="N129" s="51"/>
      <c r="O129" s="21"/>
    </row>
    <row r="130" spans="1:16" x14ac:dyDescent="0.4">
      <c r="A130" s="110">
        <v>2019</v>
      </c>
      <c r="B130" s="113">
        <v>3790</v>
      </c>
      <c r="C130" s="117">
        <f>(B131-B121)/B121</f>
        <v>-0.23404676971858862</v>
      </c>
      <c r="D130" s="110"/>
      <c r="E130" s="110"/>
      <c r="F130" s="110"/>
      <c r="G130" s="110"/>
      <c r="N130" s="112">
        <f>SUM(N114:N124)</f>
        <v>3865</v>
      </c>
      <c r="O130" s="112">
        <f>SUM(N114:N123)</f>
        <v>3865</v>
      </c>
      <c r="P130" s="62">
        <f>SUM(P114:P129)</f>
        <v>0</v>
      </c>
    </row>
    <row r="131" spans="1:16" x14ac:dyDescent="0.4">
      <c r="A131" s="110">
        <v>2020</v>
      </c>
      <c r="B131" s="115">
        <v>3865.0000000000018</v>
      </c>
      <c r="C131" s="110"/>
      <c r="D131" s="110"/>
      <c r="E131" s="110"/>
      <c r="F131" s="110"/>
      <c r="G131" s="110"/>
    </row>
    <row r="132" spans="1:16" x14ac:dyDescent="0.4">
      <c r="A132" s="110"/>
      <c r="B132" s="110"/>
      <c r="C132" s="110"/>
      <c r="D132" s="110"/>
      <c r="E132" s="110"/>
      <c r="F132" s="110"/>
      <c r="G132" s="110"/>
    </row>
    <row r="133" spans="1:16" x14ac:dyDescent="0.4">
      <c r="A133" s="110"/>
      <c r="B133" s="110"/>
      <c r="C133" s="110"/>
      <c r="D133" s="110"/>
      <c r="E133" s="110"/>
      <c r="F133" s="110"/>
      <c r="G133" s="110"/>
    </row>
    <row r="134" spans="1:16" ht="15" customHeight="1" x14ac:dyDescent="0.4">
      <c r="A134" s="172" t="s">
        <v>215</v>
      </c>
      <c r="B134" s="172"/>
      <c r="C134" s="172"/>
      <c r="D134" s="172"/>
      <c r="E134" s="172"/>
      <c r="F134" s="172"/>
      <c r="G134" s="21"/>
    </row>
    <row r="135" spans="1:16" x14ac:dyDescent="0.4">
      <c r="A135" s="173" t="s">
        <v>130</v>
      </c>
      <c r="B135" s="173"/>
      <c r="C135" s="22" t="s">
        <v>13</v>
      </c>
      <c r="D135" s="23" t="s">
        <v>14</v>
      </c>
      <c r="E135" s="23" t="s">
        <v>15</v>
      </c>
      <c r="F135" s="24" t="s">
        <v>16</v>
      </c>
      <c r="G135" s="21"/>
    </row>
    <row r="136" spans="1:16" ht="15.4" x14ac:dyDescent="0.45">
      <c r="A136" s="174" t="s">
        <v>8</v>
      </c>
      <c r="B136" s="32" t="s">
        <v>216</v>
      </c>
      <c r="C136" s="33">
        <v>1</v>
      </c>
      <c r="D136" s="34">
        <v>1.1494252873563218</v>
      </c>
      <c r="E136" s="34">
        <v>1.1494252873563218</v>
      </c>
      <c r="F136" s="35">
        <v>1.1494252873563218</v>
      </c>
      <c r="G136" s="32" t="s">
        <v>216</v>
      </c>
      <c r="H136" s="3">
        <f>C136/$C$141</f>
        <v>1.1494252873563218E-2</v>
      </c>
    </row>
    <row r="137" spans="1:16" ht="15.4" x14ac:dyDescent="0.45">
      <c r="A137" s="175"/>
      <c r="B137" s="36" t="s">
        <v>30</v>
      </c>
      <c r="C137" s="37">
        <v>6</v>
      </c>
      <c r="D137" s="38">
        <v>6.8965517241379306</v>
      </c>
      <c r="E137" s="38">
        <v>6.8965517241379306</v>
      </c>
      <c r="F137" s="39">
        <v>8.0459770114942533</v>
      </c>
      <c r="G137" s="36" t="s">
        <v>30</v>
      </c>
      <c r="H137" s="3">
        <f>C137/$C$141</f>
        <v>6.8965517241379309E-2</v>
      </c>
    </row>
    <row r="138" spans="1:16" ht="15.4" x14ac:dyDescent="0.45">
      <c r="A138" s="175"/>
      <c r="B138" s="36" t="s">
        <v>31</v>
      </c>
      <c r="C138" s="37">
        <v>9</v>
      </c>
      <c r="D138" s="38">
        <v>10.344827586206897</v>
      </c>
      <c r="E138" s="38">
        <v>10.344827586206897</v>
      </c>
      <c r="F138" s="39">
        <v>18.390804597701148</v>
      </c>
      <c r="G138" s="36" t="s">
        <v>31</v>
      </c>
      <c r="H138" s="3">
        <f>C138/$C$141</f>
        <v>0.10344827586206896</v>
      </c>
      <c r="I138" s="12"/>
    </row>
    <row r="139" spans="1:16" ht="15.4" x14ac:dyDescent="0.45">
      <c r="A139" s="175"/>
      <c r="B139" s="36" t="s">
        <v>32</v>
      </c>
      <c r="C139" s="37">
        <v>45</v>
      </c>
      <c r="D139" s="38">
        <v>51.724137931034484</v>
      </c>
      <c r="E139" s="38">
        <v>51.724137931034484</v>
      </c>
      <c r="F139" s="39">
        <v>70.114942528735639</v>
      </c>
      <c r="G139" s="36" t="s">
        <v>32</v>
      </c>
      <c r="H139" s="3">
        <f>C139/$C$141</f>
        <v>0.51724137931034486</v>
      </c>
      <c r="I139" s="12">
        <f>SUM(H139:H140)</f>
        <v>0.81609195402298851</v>
      </c>
    </row>
    <row r="140" spans="1:16" ht="15.4" x14ac:dyDescent="0.45">
      <c r="A140" s="175"/>
      <c r="B140" s="36" t="s">
        <v>33</v>
      </c>
      <c r="C140" s="37">
        <v>26</v>
      </c>
      <c r="D140" s="38">
        <v>29.885057471264371</v>
      </c>
      <c r="E140" s="38">
        <v>29.885057471264371</v>
      </c>
      <c r="F140" s="39">
        <v>100</v>
      </c>
      <c r="G140" s="36" t="s">
        <v>33</v>
      </c>
      <c r="H140" s="3">
        <f>C140/$C$141</f>
        <v>0.2988505747126437</v>
      </c>
    </row>
    <row r="141" spans="1:16" x14ac:dyDescent="0.4">
      <c r="A141" s="176"/>
      <c r="B141" s="40" t="s">
        <v>17</v>
      </c>
      <c r="C141" s="41">
        <v>87</v>
      </c>
      <c r="D141" s="42">
        <v>100</v>
      </c>
      <c r="E141" s="42">
        <v>100</v>
      </c>
      <c r="F141" s="43"/>
      <c r="G141" s="40"/>
    </row>
    <row r="142" spans="1:16" s="5" customFormat="1" x14ac:dyDescent="0.4">
      <c r="A142" s="5" t="s">
        <v>34</v>
      </c>
      <c r="M142" s="118"/>
    </row>
    <row r="144" spans="1:16" x14ac:dyDescent="0.4">
      <c r="D144" s="178" t="s">
        <v>131</v>
      </c>
      <c r="E144" s="55"/>
    </row>
    <row r="145" spans="2:8" x14ac:dyDescent="0.4">
      <c r="B145" s="178" t="s">
        <v>131</v>
      </c>
      <c r="C145" s="55"/>
      <c r="D145" s="179" t="s">
        <v>10</v>
      </c>
      <c r="E145" s="55"/>
    </row>
    <row r="146" spans="2:8" x14ac:dyDescent="0.4">
      <c r="B146" s="179" t="s">
        <v>10</v>
      </c>
      <c r="C146" s="55"/>
      <c r="D146" s="56" t="s">
        <v>129</v>
      </c>
      <c r="E146" s="55"/>
    </row>
    <row r="147" spans="2:8" x14ac:dyDescent="0.4">
      <c r="B147" s="56" t="s">
        <v>156</v>
      </c>
      <c r="C147" s="55"/>
      <c r="D147" s="57">
        <v>333</v>
      </c>
      <c r="E147" s="55"/>
    </row>
    <row r="148" spans="2:8" ht="15.4" x14ac:dyDescent="0.45">
      <c r="B148" s="57">
        <v>590</v>
      </c>
      <c r="C148" s="55"/>
      <c r="H148" s="3"/>
    </row>
    <row r="151" spans="2:8" x14ac:dyDescent="0.4">
      <c r="B151" s="178" t="s">
        <v>131</v>
      </c>
      <c r="C151" s="178"/>
      <c r="D151" s="178"/>
      <c r="E151" s="178"/>
      <c r="F151" s="178"/>
      <c r="G151" s="55"/>
    </row>
    <row r="152" spans="2:8" x14ac:dyDescent="0.4">
      <c r="B152" s="179" t="s">
        <v>10</v>
      </c>
      <c r="C152" s="180"/>
      <c r="D152" s="180"/>
      <c r="E152" s="180"/>
      <c r="F152" s="180"/>
      <c r="G152" s="100"/>
    </row>
    <row r="153" spans="2:8" ht="35.25" x14ac:dyDescent="0.4">
      <c r="B153" s="81" t="s">
        <v>132</v>
      </c>
      <c r="C153" s="82" t="s">
        <v>133</v>
      </c>
      <c r="D153" s="82" t="s">
        <v>134</v>
      </c>
      <c r="E153" s="82" t="s">
        <v>135</v>
      </c>
      <c r="F153" s="83" t="s">
        <v>136</v>
      </c>
      <c r="G153" s="100"/>
    </row>
    <row r="154" spans="2:8" x14ac:dyDescent="0.4">
      <c r="B154" s="101">
        <v>640</v>
      </c>
      <c r="C154" s="102">
        <v>590</v>
      </c>
      <c r="D154" s="102">
        <v>590</v>
      </c>
      <c r="E154" s="102">
        <v>590</v>
      </c>
      <c r="F154" s="103">
        <v>0</v>
      </c>
      <c r="G154" s="100"/>
    </row>
  </sheetData>
  <mergeCells count="47">
    <mergeCell ref="M77:M79"/>
    <mergeCell ref="P120:P122"/>
    <mergeCell ref="A35:F35"/>
    <mergeCell ref="A36:B36"/>
    <mergeCell ref="A37:A42"/>
    <mergeCell ref="A44:B44"/>
    <mergeCell ref="A46:F46"/>
    <mergeCell ref="A48:A53"/>
    <mergeCell ref="A55:B55"/>
    <mergeCell ref="A57:F57"/>
    <mergeCell ref="A58:B58"/>
    <mergeCell ref="A59:A63"/>
    <mergeCell ref="A65:B65"/>
    <mergeCell ref="A13:F13"/>
    <mergeCell ref="A14:B14"/>
    <mergeCell ref="A15:A20"/>
    <mergeCell ref="A47:B47"/>
    <mergeCell ref="A22:B22"/>
    <mergeCell ref="A24:F24"/>
    <mergeCell ref="A25:B25"/>
    <mergeCell ref="A26:A31"/>
    <mergeCell ref="A33:B33"/>
    <mergeCell ref="J112:M113"/>
    <mergeCell ref="J114:J129"/>
    <mergeCell ref="K114:K121"/>
    <mergeCell ref="L114:L121"/>
    <mergeCell ref="K122:K129"/>
    <mergeCell ref="L122:L129"/>
    <mergeCell ref="B151:F151"/>
    <mergeCell ref="B152:F152"/>
    <mergeCell ref="B145"/>
    <mergeCell ref="B146"/>
    <mergeCell ref="D144"/>
    <mergeCell ref="D145"/>
    <mergeCell ref="A134:F134"/>
    <mergeCell ref="A135:B135"/>
    <mergeCell ref="A136:A141"/>
    <mergeCell ref="E69"/>
    <mergeCell ref="E70"/>
    <mergeCell ref="E119"/>
    <mergeCell ref="E120"/>
    <mergeCell ref="G69:J70"/>
    <mergeCell ref="G71:G86"/>
    <mergeCell ref="H71:H78"/>
    <mergeCell ref="I71:I78"/>
    <mergeCell ref="H79:H86"/>
    <mergeCell ref="I79:I8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36"/>
  <sheetViews>
    <sheetView workbookViewId="0">
      <selection activeCell="H5" sqref="H5:H36"/>
    </sheetView>
  </sheetViews>
  <sheetFormatPr defaultRowHeight="14.25" x14ac:dyDescent="0.45"/>
  <cols>
    <col min="1" max="1" width="9.3984375" customWidth="1"/>
    <col min="2" max="2" width="98.265625" style="16" customWidth="1"/>
    <col min="8" max="8" width="19.86328125" customWidth="1"/>
    <col min="9" max="9" width="14.265625" customWidth="1"/>
    <col min="10" max="10" width="16.73046875" customWidth="1"/>
  </cols>
  <sheetData>
    <row r="2" spans="1:8" ht="14.25" customHeight="1" x14ac:dyDescent="0.45">
      <c r="A2" s="193" t="s">
        <v>166</v>
      </c>
      <c r="B2" s="193"/>
      <c r="C2" s="193"/>
      <c r="D2" s="193"/>
      <c r="E2" s="193"/>
      <c r="F2" s="193"/>
      <c r="G2" s="122"/>
    </row>
    <row r="3" spans="1:8" ht="24" x14ac:dyDescent="0.45">
      <c r="A3" s="194" t="s">
        <v>130</v>
      </c>
      <c r="B3" s="194"/>
      <c r="C3" s="123" t="s">
        <v>13</v>
      </c>
      <c r="D3" s="124" t="s">
        <v>14</v>
      </c>
      <c r="E3" s="124" t="s">
        <v>15</v>
      </c>
      <c r="F3" s="125" t="s">
        <v>16</v>
      </c>
      <c r="G3" s="122"/>
      <c r="H3" s="155"/>
    </row>
    <row r="4" spans="1:8" x14ac:dyDescent="0.45">
      <c r="A4" s="195" t="s">
        <v>8</v>
      </c>
      <c r="B4" s="126" t="s">
        <v>130</v>
      </c>
      <c r="C4" s="127">
        <v>39</v>
      </c>
      <c r="D4" s="128">
        <v>45.348837209302324</v>
      </c>
      <c r="E4" s="128">
        <v>45.348837209302324</v>
      </c>
      <c r="F4" s="129">
        <v>45.348837209302324</v>
      </c>
      <c r="G4" s="122"/>
    </row>
    <row r="5" spans="1:8" x14ac:dyDescent="0.45">
      <c r="A5" s="196"/>
      <c r="B5" s="130"/>
      <c r="C5" s="131">
        <v>1</v>
      </c>
      <c r="D5" s="132">
        <v>1.1627906976744187</v>
      </c>
      <c r="E5" s="132">
        <v>1.1627906976744187</v>
      </c>
      <c r="F5" s="133">
        <v>46.511627906976742</v>
      </c>
      <c r="G5" s="122"/>
    </row>
    <row r="6" spans="1:8" x14ac:dyDescent="0.45">
      <c r="A6" s="196"/>
      <c r="B6" s="130"/>
      <c r="C6" s="131">
        <v>1</v>
      </c>
      <c r="D6" s="132">
        <v>1.1627906976744187</v>
      </c>
      <c r="E6" s="132">
        <v>1.1627906976744187</v>
      </c>
      <c r="F6" s="133">
        <v>47.674418604651166</v>
      </c>
      <c r="G6" s="122"/>
    </row>
    <row r="7" spans="1:8" x14ac:dyDescent="0.45">
      <c r="A7" s="196"/>
      <c r="B7" s="130" t="s">
        <v>167</v>
      </c>
      <c r="C7" s="131">
        <v>1</v>
      </c>
      <c r="D7" s="132">
        <v>1.1627906976744187</v>
      </c>
      <c r="E7" s="132">
        <v>1.1627906976744187</v>
      </c>
      <c r="F7" s="133">
        <v>48.837209302325576</v>
      </c>
      <c r="G7" s="122"/>
      <c r="H7" s="156"/>
    </row>
    <row r="8" spans="1:8" x14ac:dyDescent="0.45">
      <c r="A8" s="196"/>
      <c r="B8" s="130" t="s">
        <v>168</v>
      </c>
      <c r="C8" s="131">
        <v>1</v>
      </c>
      <c r="D8" s="132">
        <v>1.1627906976744187</v>
      </c>
      <c r="E8" s="132">
        <v>1.1627906976744187</v>
      </c>
      <c r="F8" s="133">
        <v>50</v>
      </c>
      <c r="G8" s="122"/>
      <c r="H8" s="45"/>
    </row>
    <row r="9" spans="1:8" ht="23.25" x14ac:dyDescent="0.45">
      <c r="A9" s="196"/>
      <c r="B9" s="130" t="s">
        <v>169</v>
      </c>
      <c r="C9" s="131">
        <v>1</v>
      </c>
      <c r="D9" s="132">
        <v>1.1627906976744187</v>
      </c>
      <c r="E9" s="132">
        <v>1.1627906976744187</v>
      </c>
      <c r="F9" s="133">
        <v>51.162790697674424</v>
      </c>
      <c r="G9" s="122"/>
      <c r="H9" s="156"/>
    </row>
    <row r="10" spans="1:8" x14ac:dyDescent="0.45">
      <c r="A10" s="196"/>
      <c r="B10" s="130" t="s">
        <v>170</v>
      </c>
      <c r="C10" s="131">
        <v>1</v>
      </c>
      <c r="D10" s="132">
        <v>1.1627906976744187</v>
      </c>
      <c r="E10" s="132">
        <v>1.1627906976744187</v>
      </c>
      <c r="F10" s="133">
        <v>52.325581395348841</v>
      </c>
      <c r="G10" s="122"/>
    </row>
    <row r="11" spans="1:8" x14ac:dyDescent="0.45">
      <c r="A11" s="196"/>
      <c r="B11" s="130"/>
      <c r="C11" s="131">
        <v>1</v>
      </c>
      <c r="D11" s="132">
        <v>1.1627906976744187</v>
      </c>
      <c r="E11" s="132">
        <v>1.1627906976744187</v>
      </c>
      <c r="F11" s="133">
        <v>53.488372093023251</v>
      </c>
      <c r="G11" s="122"/>
    </row>
    <row r="12" spans="1:8" x14ac:dyDescent="0.45">
      <c r="A12" s="196"/>
      <c r="B12" s="130" t="s">
        <v>171</v>
      </c>
      <c r="C12" s="131">
        <v>1</v>
      </c>
      <c r="D12" s="132">
        <v>1.1627906976744187</v>
      </c>
      <c r="E12" s="132">
        <v>1.1627906976744187</v>
      </c>
      <c r="F12" s="133">
        <v>54.651162790697668</v>
      </c>
      <c r="G12" s="122"/>
    </row>
    <row r="13" spans="1:8" x14ac:dyDescent="0.45">
      <c r="A13" s="196"/>
      <c r="B13" s="130"/>
      <c r="C13" s="131">
        <v>1</v>
      </c>
      <c r="D13" s="132">
        <v>1.1627906976744187</v>
      </c>
      <c r="E13" s="132">
        <v>1.1627906976744187</v>
      </c>
      <c r="F13" s="133">
        <v>55.813953488372093</v>
      </c>
      <c r="G13" s="122"/>
    </row>
    <row r="14" spans="1:8" x14ac:dyDescent="0.45">
      <c r="A14" s="196"/>
      <c r="B14" s="130"/>
      <c r="C14" s="131">
        <v>1</v>
      </c>
      <c r="D14" s="132">
        <v>1.1627906976744187</v>
      </c>
      <c r="E14" s="132">
        <v>1.1627906976744187</v>
      </c>
      <c r="F14" s="133">
        <v>56.97674418604651</v>
      </c>
      <c r="G14" s="122"/>
    </row>
    <row r="15" spans="1:8" x14ac:dyDescent="0.45">
      <c r="A15" s="196"/>
      <c r="B15" s="130"/>
      <c r="C15" s="131">
        <v>1</v>
      </c>
      <c r="D15" s="132">
        <v>1.1627906976744187</v>
      </c>
      <c r="E15" s="132">
        <v>1.1627906976744187</v>
      </c>
      <c r="F15" s="133">
        <v>58.139534883720934</v>
      </c>
      <c r="G15" s="122"/>
      <c r="H15" s="156"/>
    </row>
    <row r="16" spans="1:8" ht="23.25" x14ac:dyDescent="0.45">
      <c r="A16" s="196"/>
      <c r="B16" s="130" t="s">
        <v>172</v>
      </c>
      <c r="C16" s="131">
        <v>1</v>
      </c>
      <c r="D16" s="132">
        <v>1.1627906976744187</v>
      </c>
      <c r="E16" s="132">
        <v>1.1627906976744187</v>
      </c>
      <c r="F16" s="133">
        <v>59.302325581395351</v>
      </c>
      <c r="G16" s="122"/>
      <c r="H16" s="156"/>
    </row>
    <row r="17" spans="1:8" ht="23.25" x14ac:dyDescent="0.45">
      <c r="A17" s="196"/>
      <c r="B17" s="130" t="s">
        <v>173</v>
      </c>
      <c r="C17" s="131">
        <v>1</v>
      </c>
      <c r="D17" s="132">
        <v>1.1627906976744187</v>
      </c>
      <c r="E17" s="132">
        <v>1.1627906976744187</v>
      </c>
      <c r="F17" s="133">
        <v>60.465116279069761</v>
      </c>
      <c r="G17" s="122"/>
      <c r="H17" s="156"/>
    </row>
    <row r="18" spans="1:8" x14ac:dyDescent="0.45">
      <c r="A18" s="196"/>
      <c r="B18" s="130" t="s">
        <v>174</v>
      </c>
      <c r="C18" s="131">
        <v>1</v>
      </c>
      <c r="D18" s="132">
        <v>1.1627906976744187</v>
      </c>
      <c r="E18" s="132">
        <v>1.1627906976744187</v>
      </c>
      <c r="F18" s="133">
        <v>61.627906976744185</v>
      </c>
      <c r="G18" s="122"/>
    </row>
    <row r="19" spans="1:8" x14ac:dyDescent="0.45">
      <c r="A19" s="196"/>
      <c r="B19" s="130"/>
      <c r="C19" s="131">
        <v>18</v>
      </c>
      <c r="D19" s="132">
        <v>20.930232558139537</v>
      </c>
      <c r="E19" s="132">
        <v>20.930232558139537</v>
      </c>
      <c r="F19" s="133">
        <v>82.558139534883722</v>
      </c>
      <c r="G19" s="122"/>
    </row>
    <row r="20" spans="1:8" x14ac:dyDescent="0.45">
      <c r="A20" s="196"/>
      <c r="B20" s="130"/>
      <c r="C20" s="131">
        <v>1</v>
      </c>
      <c r="D20" s="132">
        <v>1.1627906976744187</v>
      </c>
      <c r="E20" s="132">
        <v>1.1627906976744187</v>
      </c>
      <c r="F20" s="133">
        <v>83.720930232558146</v>
      </c>
      <c r="G20" s="122"/>
      <c r="H20" s="45"/>
    </row>
    <row r="21" spans="1:8" x14ac:dyDescent="0.45">
      <c r="A21" s="196"/>
      <c r="B21" s="130"/>
      <c r="C21" s="131">
        <v>1</v>
      </c>
      <c r="D21" s="132">
        <v>1.1627906976744187</v>
      </c>
      <c r="E21" s="132">
        <v>1.1627906976744187</v>
      </c>
      <c r="F21" s="133">
        <v>84.883720930232556</v>
      </c>
      <c r="G21" s="122"/>
    </row>
    <row r="22" spans="1:8" x14ac:dyDescent="0.45">
      <c r="A22" s="196"/>
      <c r="B22" s="130"/>
      <c r="C22" s="131">
        <v>1</v>
      </c>
      <c r="D22" s="132">
        <v>1.1627906976744187</v>
      </c>
      <c r="E22" s="132">
        <v>1.1627906976744187</v>
      </c>
      <c r="F22" s="133">
        <v>86.04651162790698</v>
      </c>
      <c r="G22" s="122"/>
      <c r="H22" s="45"/>
    </row>
    <row r="23" spans="1:8" x14ac:dyDescent="0.45">
      <c r="A23" s="196"/>
      <c r="B23" s="130"/>
      <c r="C23" s="131">
        <v>1</v>
      </c>
      <c r="D23" s="132">
        <v>1.1627906976744187</v>
      </c>
      <c r="E23" s="132">
        <v>1.1627906976744187</v>
      </c>
      <c r="F23" s="133">
        <v>87.20930232558139</v>
      </c>
      <c r="G23" s="122"/>
    </row>
    <row r="24" spans="1:8" x14ac:dyDescent="0.45">
      <c r="A24" s="196"/>
      <c r="B24" s="130" t="s">
        <v>175</v>
      </c>
      <c r="C24" s="131">
        <v>1</v>
      </c>
      <c r="D24" s="132">
        <v>1.1627906976744187</v>
      </c>
      <c r="E24" s="132">
        <v>1.1627906976744187</v>
      </c>
      <c r="F24" s="133">
        <v>88.372093023255815</v>
      </c>
      <c r="G24" s="122"/>
    </row>
    <row r="25" spans="1:8" x14ac:dyDescent="0.45">
      <c r="A25" s="196"/>
      <c r="B25" s="130" t="s">
        <v>176</v>
      </c>
      <c r="C25" s="131">
        <v>1</v>
      </c>
      <c r="D25" s="132">
        <v>1.1627906976744187</v>
      </c>
      <c r="E25" s="132">
        <v>1.1627906976744187</v>
      </c>
      <c r="F25" s="133">
        <v>89.534883720930239</v>
      </c>
      <c r="G25" s="122"/>
      <c r="H25" s="156"/>
    </row>
    <row r="26" spans="1:8" x14ac:dyDescent="0.45">
      <c r="A26" s="196"/>
      <c r="B26" s="130" t="s">
        <v>177</v>
      </c>
      <c r="C26" s="131">
        <v>1</v>
      </c>
      <c r="D26" s="132">
        <v>1.1627906976744187</v>
      </c>
      <c r="E26" s="132">
        <v>1.1627906976744187</v>
      </c>
      <c r="F26" s="133">
        <v>90.697674418604649</v>
      </c>
      <c r="G26" s="122"/>
    </row>
    <row r="27" spans="1:8" x14ac:dyDescent="0.45">
      <c r="A27" s="196"/>
      <c r="B27" s="130" t="s">
        <v>178</v>
      </c>
      <c r="C27" s="131">
        <v>1</v>
      </c>
      <c r="D27" s="132">
        <v>1.1627906976744187</v>
      </c>
      <c r="E27" s="132">
        <v>1.1627906976744187</v>
      </c>
      <c r="F27" s="133">
        <v>91.860465116279073</v>
      </c>
      <c r="G27" s="122"/>
    </row>
    <row r="28" spans="1:8" x14ac:dyDescent="0.45">
      <c r="A28" s="196"/>
      <c r="B28" s="130" t="s">
        <v>179</v>
      </c>
      <c r="C28" s="131">
        <v>1</v>
      </c>
      <c r="D28" s="132">
        <v>1.1627906976744187</v>
      </c>
      <c r="E28" s="132">
        <v>1.1627906976744187</v>
      </c>
      <c r="F28" s="133">
        <v>93.023255813953483</v>
      </c>
      <c r="G28" s="122"/>
      <c r="H28" s="156"/>
    </row>
    <row r="29" spans="1:8" ht="23.25" x14ac:dyDescent="0.45">
      <c r="A29" s="196"/>
      <c r="B29" s="130" t="s">
        <v>180</v>
      </c>
      <c r="C29" s="131">
        <v>1</v>
      </c>
      <c r="D29" s="132">
        <v>1.1627906976744187</v>
      </c>
      <c r="E29" s="132">
        <v>1.1627906976744187</v>
      </c>
      <c r="F29" s="133">
        <v>94.186046511627907</v>
      </c>
      <c r="G29" s="122"/>
      <c r="H29" s="156"/>
    </row>
    <row r="30" spans="1:8" x14ac:dyDescent="0.45">
      <c r="A30" s="196"/>
      <c r="B30" s="130" t="s">
        <v>181</v>
      </c>
      <c r="C30" s="131">
        <v>1</v>
      </c>
      <c r="D30" s="132">
        <v>1.1627906976744187</v>
      </c>
      <c r="E30" s="132">
        <v>1.1627906976744187</v>
      </c>
      <c r="F30" s="133">
        <v>95.348837209302332</v>
      </c>
      <c r="G30" s="122"/>
      <c r="H30" s="156"/>
    </row>
    <row r="31" spans="1:8" ht="23.25" x14ac:dyDescent="0.45">
      <c r="A31" s="196"/>
      <c r="B31" s="130" t="s">
        <v>182</v>
      </c>
      <c r="C31" s="131">
        <v>1</v>
      </c>
      <c r="D31" s="132">
        <v>1.1627906976744187</v>
      </c>
      <c r="E31" s="132">
        <v>1.1627906976744187</v>
      </c>
      <c r="F31" s="133">
        <v>96.511627906976756</v>
      </c>
      <c r="G31" s="122"/>
      <c r="H31" s="45"/>
    </row>
    <row r="32" spans="1:8" x14ac:dyDescent="0.45">
      <c r="A32" s="196"/>
      <c r="B32" s="130"/>
      <c r="C32" s="131">
        <v>1</v>
      </c>
      <c r="D32" s="132">
        <v>1.1627906976744187</v>
      </c>
      <c r="E32" s="132">
        <v>1.1627906976744187</v>
      </c>
      <c r="F32" s="133">
        <v>97.674418604651152</v>
      </c>
      <c r="G32" s="122"/>
      <c r="H32" s="45"/>
    </row>
    <row r="33" spans="1:8" x14ac:dyDescent="0.45">
      <c r="A33" s="196"/>
      <c r="B33" s="130"/>
      <c r="C33" s="131">
        <v>1</v>
      </c>
      <c r="D33" s="132">
        <v>1.1627906976744187</v>
      </c>
      <c r="E33" s="132">
        <v>1.1627906976744187</v>
      </c>
      <c r="F33" s="133">
        <v>98.837209302325576</v>
      </c>
      <c r="G33" s="122"/>
      <c r="H33" s="45"/>
    </row>
    <row r="34" spans="1:8" x14ac:dyDescent="0.45">
      <c r="A34" s="196"/>
      <c r="B34" s="130" t="s">
        <v>183</v>
      </c>
      <c r="C34" s="131">
        <v>1</v>
      </c>
      <c r="D34" s="132">
        <v>1.1627906976744187</v>
      </c>
      <c r="E34" s="132">
        <v>1.1627906976744187</v>
      </c>
      <c r="F34" s="133">
        <v>100</v>
      </c>
      <c r="G34" s="122"/>
    </row>
    <row r="35" spans="1:8" x14ac:dyDescent="0.45">
      <c r="A35" s="197"/>
      <c r="B35" s="134" t="s">
        <v>17</v>
      </c>
      <c r="C35" s="135">
        <v>86</v>
      </c>
      <c r="D35" s="136">
        <v>100</v>
      </c>
      <c r="E35" s="136">
        <v>100</v>
      </c>
      <c r="F35" s="137"/>
      <c r="G35" s="122"/>
    </row>
    <row r="36" spans="1:8" x14ac:dyDescent="0.45">
      <c r="A36" s="104"/>
      <c r="B36" s="27"/>
      <c r="C36" s="28"/>
      <c r="D36" s="29"/>
      <c r="E36" s="29"/>
      <c r="F36" s="30"/>
      <c r="G36" s="26"/>
    </row>
  </sheetData>
  <mergeCells count="3">
    <mergeCell ref="A2:F2"/>
    <mergeCell ref="A3:B3"/>
    <mergeCell ref="A4:A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35"/>
  <sheetViews>
    <sheetView topLeftCell="A19" workbookViewId="0">
      <selection activeCell="C46" sqref="C46"/>
    </sheetView>
  </sheetViews>
  <sheetFormatPr defaultColWidth="9.1328125" defaultRowHeight="14.25" x14ac:dyDescent="0.45"/>
  <cols>
    <col min="1" max="1" width="9.73046875" style="31" customWidth="1"/>
    <col min="2" max="2" width="105.59765625" style="16" customWidth="1"/>
    <col min="3" max="3" width="9.1328125" style="31"/>
    <col min="4" max="4" width="7" style="31" customWidth="1"/>
    <col min="5" max="5" width="4.46484375" style="31" customWidth="1"/>
    <col min="6" max="6" width="18.86328125" style="31" customWidth="1"/>
    <col min="7" max="7" width="19" style="31" customWidth="1"/>
    <col min="8" max="8" width="21.73046875" style="31" customWidth="1"/>
    <col min="9" max="16384" width="9.1328125" style="31"/>
  </cols>
  <sheetData>
    <row r="2" spans="1:8" ht="14.25" customHeight="1" x14ac:dyDescent="0.45">
      <c r="A2" s="198" t="s">
        <v>184</v>
      </c>
      <c r="B2" s="198"/>
      <c r="C2" s="198"/>
      <c r="D2" s="138"/>
    </row>
    <row r="3" spans="1:8" ht="28.5" x14ac:dyDescent="0.45">
      <c r="A3" s="199" t="s">
        <v>130</v>
      </c>
      <c r="B3" s="199"/>
      <c r="C3" s="139" t="s">
        <v>13</v>
      </c>
      <c r="D3" s="138"/>
      <c r="F3" s="16" t="s">
        <v>47</v>
      </c>
      <c r="G3" s="16" t="s">
        <v>48</v>
      </c>
      <c r="H3" s="16" t="s">
        <v>49</v>
      </c>
    </row>
    <row r="4" spans="1:8" x14ac:dyDescent="0.45">
      <c r="A4" s="200" t="s">
        <v>8</v>
      </c>
      <c r="B4" s="140" t="s">
        <v>130</v>
      </c>
      <c r="C4" s="141">
        <v>56</v>
      </c>
      <c r="D4" s="138"/>
    </row>
    <row r="5" spans="1:8" x14ac:dyDescent="0.45">
      <c r="A5" s="201"/>
      <c r="B5" s="142" t="s">
        <v>185</v>
      </c>
      <c r="C5" s="143">
        <v>1</v>
      </c>
      <c r="D5" s="138"/>
      <c r="F5" s="44"/>
      <c r="H5" s="31">
        <v>1</v>
      </c>
    </row>
    <row r="6" spans="1:8" x14ac:dyDescent="0.45">
      <c r="A6" s="201"/>
      <c r="B6" s="142" t="s">
        <v>186</v>
      </c>
      <c r="C6" s="143">
        <v>1</v>
      </c>
      <c r="D6" s="138"/>
      <c r="F6" s="44"/>
      <c r="H6" s="31">
        <v>1</v>
      </c>
    </row>
    <row r="7" spans="1:8" x14ac:dyDescent="0.45">
      <c r="A7" s="201"/>
      <c r="B7" s="142" t="s">
        <v>187</v>
      </c>
      <c r="C7" s="143">
        <v>1</v>
      </c>
      <c r="D7" s="138"/>
      <c r="F7" s="44">
        <v>1</v>
      </c>
    </row>
    <row r="8" spans="1:8" ht="23.25" x14ac:dyDescent="0.45">
      <c r="A8" s="201"/>
      <c r="B8" s="142" t="s">
        <v>188</v>
      </c>
      <c r="C8" s="143">
        <v>1</v>
      </c>
      <c r="D8" s="138"/>
      <c r="F8" s="44">
        <v>1</v>
      </c>
      <c r="G8" s="31">
        <v>1</v>
      </c>
    </row>
    <row r="9" spans="1:8" ht="58.15" x14ac:dyDescent="0.45">
      <c r="A9" s="201"/>
      <c r="B9" s="142" t="s">
        <v>189</v>
      </c>
      <c r="C9" s="143">
        <v>1</v>
      </c>
      <c r="D9" s="138"/>
      <c r="F9" s="44">
        <v>1</v>
      </c>
      <c r="G9" s="31">
        <v>1</v>
      </c>
    </row>
    <row r="10" spans="1:8" x14ac:dyDescent="0.45">
      <c r="A10" s="201"/>
      <c r="B10" s="142" t="s">
        <v>190</v>
      </c>
      <c r="C10" s="143">
        <v>1</v>
      </c>
      <c r="D10" s="138"/>
      <c r="F10" s="157">
        <v>1</v>
      </c>
      <c r="G10" s="31">
        <v>1</v>
      </c>
    </row>
    <row r="11" spans="1:8" ht="23.25" x14ac:dyDescent="0.45">
      <c r="A11" s="201"/>
      <c r="B11" s="142" t="s">
        <v>191</v>
      </c>
      <c r="C11" s="143">
        <v>1</v>
      </c>
      <c r="D11" s="138"/>
      <c r="F11" s="44">
        <v>1</v>
      </c>
    </row>
    <row r="12" spans="1:8" x14ac:dyDescent="0.45">
      <c r="A12" s="201"/>
      <c r="B12" s="142" t="s">
        <v>192</v>
      </c>
      <c r="C12" s="143">
        <v>1</v>
      </c>
      <c r="D12" s="138"/>
      <c r="F12" s="44"/>
      <c r="H12" s="31">
        <v>1</v>
      </c>
    </row>
    <row r="13" spans="1:8" x14ac:dyDescent="0.45">
      <c r="A13" s="201"/>
      <c r="B13" s="142" t="s">
        <v>193</v>
      </c>
      <c r="C13" s="143">
        <v>1</v>
      </c>
      <c r="D13" s="138"/>
      <c r="F13" s="44"/>
      <c r="H13" s="31">
        <v>1</v>
      </c>
    </row>
    <row r="14" spans="1:8" ht="23.25" x14ac:dyDescent="0.45">
      <c r="A14" s="201"/>
      <c r="B14" s="142" t="s">
        <v>194</v>
      </c>
      <c r="C14" s="143">
        <v>1</v>
      </c>
      <c r="D14" s="138"/>
      <c r="F14" s="44"/>
      <c r="H14" s="31">
        <v>1</v>
      </c>
    </row>
    <row r="15" spans="1:8" ht="23.25" x14ac:dyDescent="0.45">
      <c r="A15" s="201"/>
      <c r="B15" s="142" t="s">
        <v>195</v>
      </c>
      <c r="C15" s="143">
        <v>1</v>
      </c>
      <c r="D15" s="138"/>
      <c r="F15" s="44">
        <v>1</v>
      </c>
    </row>
    <row r="16" spans="1:8" ht="34.9" x14ac:dyDescent="0.45">
      <c r="A16" s="201"/>
      <c r="B16" s="142" t="s">
        <v>196</v>
      </c>
      <c r="C16" s="143">
        <v>1</v>
      </c>
      <c r="D16" s="138"/>
      <c r="F16" s="31">
        <v>1</v>
      </c>
      <c r="G16" s="31">
        <v>1</v>
      </c>
    </row>
    <row r="17" spans="1:8" ht="23.25" x14ac:dyDescent="0.45">
      <c r="A17" s="201"/>
      <c r="B17" s="142" t="s">
        <v>197</v>
      </c>
      <c r="C17" s="143">
        <v>1</v>
      </c>
      <c r="D17" s="138"/>
      <c r="F17" s="44">
        <v>1</v>
      </c>
      <c r="H17" s="31">
        <v>1</v>
      </c>
    </row>
    <row r="18" spans="1:8" x14ac:dyDescent="0.45">
      <c r="A18" s="201"/>
      <c r="B18" s="142" t="s">
        <v>137</v>
      </c>
      <c r="C18" s="143">
        <v>1</v>
      </c>
      <c r="D18" s="138"/>
      <c r="F18" s="44"/>
      <c r="H18" s="31">
        <v>1</v>
      </c>
    </row>
    <row r="19" spans="1:8" ht="23.25" x14ac:dyDescent="0.45">
      <c r="A19" s="201"/>
      <c r="B19" s="142" t="s">
        <v>198</v>
      </c>
      <c r="C19" s="143">
        <v>1</v>
      </c>
      <c r="D19" s="138"/>
    </row>
    <row r="20" spans="1:8" ht="23.25" x14ac:dyDescent="0.45">
      <c r="A20" s="201"/>
      <c r="B20" s="142" t="s">
        <v>199</v>
      </c>
      <c r="C20" s="143">
        <v>1</v>
      </c>
      <c r="D20" s="138"/>
      <c r="F20" s="44">
        <v>1</v>
      </c>
      <c r="H20" s="31">
        <v>1</v>
      </c>
    </row>
    <row r="21" spans="1:8" ht="23.25" x14ac:dyDescent="0.45">
      <c r="A21" s="201"/>
      <c r="B21" s="142" t="s">
        <v>200</v>
      </c>
      <c r="C21" s="143">
        <v>1</v>
      </c>
      <c r="D21" s="138"/>
      <c r="F21" s="44">
        <v>1</v>
      </c>
      <c r="G21" s="31">
        <v>1</v>
      </c>
    </row>
    <row r="22" spans="1:8" ht="23.25" x14ac:dyDescent="0.45">
      <c r="A22" s="201"/>
      <c r="B22" s="142" t="s">
        <v>201</v>
      </c>
      <c r="C22" s="143">
        <v>1</v>
      </c>
      <c r="D22" s="138"/>
      <c r="F22" s="44"/>
      <c r="H22" s="31">
        <v>1</v>
      </c>
    </row>
    <row r="23" spans="1:8" x14ac:dyDescent="0.45">
      <c r="A23" s="201"/>
      <c r="B23" s="142" t="s">
        <v>202</v>
      </c>
      <c r="C23" s="143">
        <v>1</v>
      </c>
      <c r="D23" s="138"/>
      <c r="F23" s="31">
        <v>1</v>
      </c>
      <c r="H23" s="31">
        <v>1</v>
      </c>
    </row>
    <row r="24" spans="1:8" x14ac:dyDescent="0.45">
      <c r="A24" s="201"/>
      <c r="B24" s="142" t="s">
        <v>203</v>
      </c>
      <c r="C24" s="143">
        <v>1</v>
      </c>
      <c r="D24" s="138"/>
      <c r="H24" s="31">
        <v>1</v>
      </c>
    </row>
    <row r="25" spans="1:8" ht="23.25" x14ac:dyDescent="0.45">
      <c r="A25" s="201"/>
      <c r="B25" s="142" t="s">
        <v>204</v>
      </c>
      <c r="C25" s="143">
        <v>1</v>
      </c>
      <c r="D25" s="138"/>
      <c r="F25" s="44"/>
      <c r="H25" s="31">
        <v>1</v>
      </c>
    </row>
    <row r="26" spans="1:8" ht="23.25" x14ac:dyDescent="0.45">
      <c r="A26" s="201"/>
      <c r="B26" s="142" t="s">
        <v>205</v>
      </c>
      <c r="C26" s="143">
        <v>1</v>
      </c>
      <c r="D26" s="138"/>
      <c r="F26" s="44"/>
      <c r="H26" s="31">
        <v>1</v>
      </c>
    </row>
    <row r="27" spans="1:8" ht="23.25" x14ac:dyDescent="0.45">
      <c r="A27" s="201"/>
      <c r="B27" s="142" t="s">
        <v>206</v>
      </c>
      <c r="C27" s="143">
        <v>1</v>
      </c>
      <c r="D27" s="138"/>
      <c r="G27" s="31">
        <v>1</v>
      </c>
      <c r="H27" s="31">
        <v>1</v>
      </c>
    </row>
    <row r="28" spans="1:8" ht="23.25" x14ac:dyDescent="0.45">
      <c r="A28" s="201"/>
      <c r="B28" s="142" t="s">
        <v>207</v>
      </c>
      <c r="C28" s="143">
        <v>1</v>
      </c>
      <c r="D28" s="138"/>
      <c r="F28" s="31">
        <v>1</v>
      </c>
    </row>
    <row r="29" spans="1:8" ht="23.25" x14ac:dyDescent="0.45">
      <c r="A29" s="201"/>
      <c r="B29" s="142" t="s">
        <v>208</v>
      </c>
      <c r="C29" s="143">
        <v>1</v>
      </c>
      <c r="D29" s="138"/>
      <c r="F29" s="31">
        <v>1</v>
      </c>
      <c r="G29" s="31">
        <v>1</v>
      </c>
      <c r="H29" s="31">
        <v>1</v>
      </c>
    </row>
    <row r="30" spans="1:8" ht="34.9" x14ac:dyDescent="0.45">
      <c r="A30" s="201"/>
      <c r="B30" s="142" t="s">
        <v>209</v>
      </c>
      <c r="C30" s="143">
        <v>1</v>
      </c>
      <c r="D30" s="138"/>
      <c r="H30" s="31">
        <v>1</v>
      </c>
    </row>
    <row r="31" spans="1:8" ht="23.25" x14ac:dyDescent="0.45">
      <c r="A31" s="201"/>
      <c r="B31" s="142" t="s">
        <v>210</v>
      </c>
      <c r="C31" s="143">
        <v>1</v>
      </c>
      <c r="D31" s="138"/>
      <c r="F31" s="31">
        <v>1</v>
      </c>
      <c r="G31" s="31">
        <v>1</v>
      </c>
    </row>
    <row r="32" spans="1:8" x14ac:dyDescent="0.45">
      <c r="A32" s="201"/>
      <c r="B32" s="142" t="s">
        <v>211</v>
      </c>
      <c r="C32" s="143">
        <v>1</v>
      </c>
      <c r="D32" s="138"/>
      <c r="H32" s="31">
        <v>1</v>
      </c>
    </row>
    <row r="33" spans="1:8" x14ac:dyDescent="0.45">
      <c r="A33" s="201"/>
      <c r="B33" s="142" t="s">
        <v>212</v>
      </c>
      <c r="C33" s="143">
        <v>1</v>
      </c>
      <c r="D33" s="138"/>
      <c r="H33" s="31">
        <v>1</v>
      </c>
    </row>
    <row r="34" spans="1:8" ht="23.25" x14ac:dyDescent="0.45">
      <c r="A34" s="201"/>
      <c r="B34" s="142" t="s">
        <v>213</v>
      </c>
      <c r="C34" s="143">
        <v>1</v>
      </c>
      <c r="D34" s="138"/>
      <c r="H34" s="31">
        <v>1</v>
      </c>
    </row>
    <row r="35" spans="1:8" x14ac:dyDescent="0.45">
      <c r="A35" s="202"/>
      <c r="B35" s="144" t="s">
        <v>17</v>
      </c>
      <c r="C35" s="145">
        <v>86</v>
      </c>
      <c r="D35" s="138"/>
      <c r="F35" s="31">
        <f>SUM(F4:F34)</f>
        <v>14</v>
      </c>
      <c r="G35" s="31">
        <f t="shared" ref="G35:H35" si="0">SUM(G4:G34)</f>
        <v>8</v>
      </c>
      <c r="H35" s="31">
        <f t="shared" si="0"/>
        <v>19</v>
      </c>
    </row>
  </sheetData>
  <mergeCells count="3">
    <mergeCell ref="A2:C2"/>
    <mergeCell ref="A3:B3"/>
    <mergeCell ref="A4:A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34"/>
  <sheetViews>
    <sheetView workbookViewId="0">
      <pane xSplit="1" ySplit="2" topLeftCell="B62" activePane="bottomRight" state="frozen"/>
      <selection pane="topRight" activeCell="B1" sqref="B1"/>
      <selection pane="bottomLeft" activeCell="A3" sqref="A3"/>
      <selection pane="bottomRight" activeCell="M78" sqref="M78"/>
    </sheetView>
  </sheetViews>
  <sheetFormatPr defaultColWidth="9.1328125" defaultRowHeight="15" x14ac:dyDescent="0.4"/>
  <cols>
    <col min="1" max="1" width="6.3984375" style="2" customWidth="1"/>
    <col min="2" max="2" width="98.59765625" style="20" customWidth="1"/>
    <col min="3" max="8" width="9.1328125" style="2"/>
    <col min="9" max="9" width="11.265625" style="2" customWidth="1"/>
    <col min="10" max="10" width="10.86328125" style="2" customWidth="1"/>
    <col min="11" max="16384" width="9.1328125" style="2"/>
  </cols>
  <sheetData>
    <row r="1" spans="1:15" ht="15" customHeight="1" x14ac:dyDescent="0.4">
      <c r="A1" s="203" t="s">
        <v>223</v>
      </c>
      <c r="B1" s="203"/>
      <c r="C1" s="203"/>
      <c r="D1" s="203"/>
      <c r="E1" s="203"/>
      <c r="F1" s="203"/>
      <c r="G1" s="63"/>
    </row>
    <row r="2" spans="1:15" s="20" customFormat="1" ht="35.25" x14ac:dyDescent="0.4">
      <c r="A2" s="204" t="s">
        <v>130</v>
      </c>
      <c r="B2" s="204"/>
      <c r="C2" s="64" t="s">
        <v>13</v>
      </c>
      <c r="D2" s="65" t="s">
        <v>14</v>
      </c>
      <c r="E2" s="65" t="s">
        <v>15</v>
      </c>
      <c r="F2" s="66" t="s">
        <v>16</v>
      </c>
      <c r="G2" s="63"/>
      <c r="I2" s="65" t="s">
        <v>158</v>
      </c>
      <c r="J2" s="66" t="s">
        <v>161</v>
      </c>
      <c r="K2" s="67" t="s">
        <v>159</v>
      </c>
      <c r="L2" s="20" t="s">
        <v>160</v>
      </c>
      <c r="M2" s="20" t="s">
        <v>162</v>
      </c>
      <c r="N2" s="20" t="s">
        <v>163</v>
      </c>
      <c r="O2" s="20" t="s">
        <v>286</v>
      </c>
    </row>
    <row r="3" spans="1:15" x14ac:dyDescent="0.4">
      <c r="A3" s="205" t="s">
        <v>8</v>
      </c>
      <c r="B3" s="68" t="s">
        <v>224</v>
      </c>
      <c r="C3" s="69">
        <v>1</v>
      </c>
      <c r="D3" s="70">
        <v>1.1627906976744187</v>
      </c>
      <c r="E3" s="70">
        <v>1.1627906976744187</v>
      </c>
      <c r="F3" s="71">
        <v>1.1627906976744187</v>
      </c>
      <c r="G3" s="63"/>
      <c r="N3" s="2">
        <v>1</v>
      </c>
      <c r="O3" s="2">
        <v>1</v>
      </c>
    </row>
    <row r="4" spans="1:15" x14ac:dyDescent="0.4">
      <c r="A4" s="206"/>
      <c r="B4" s="72" t="s">
        <v>225</v>
      </c>
      <c r="C4" s="73">
        <v>1</v>
      </c>
      <c r="D4" s="74">
        <v>1.1627906976744187</v>
      </c>
      <c r="E4" s="74">
        <v>1.1627906976744187</v>
      </c>
      <c r="F4" s="75">
        <v>2.3255813953488373</v>
      </c>
      <c r="G4" s="63"/>
      <c r="I4" s="2">
        <v>1</v>
      </c>
      <c r="L4" s="2">
        <v>1</v>
      </c>
      <c r="M4" s="17"/>
    </row>
    <row r="5" spans="1:15" ht="23.25" x14ac:dyDescent="0.4">
      <c r="A5" s="206"/>
      <c r="B5" s="72" t="s">
        <v>226</v>
      </c>
      <c r="C5" s="73">
        <v>1</v>
      </c>
      <c r="D5" s="74">
        <v>1.1627906976744187</v>
      </c>
      <c r="E5" s="74">
        <v>1.1627906976744187</v>
      </c>
      <c r="F5" s="75">
        <v>3.4883720930232558</v>
      </c>
      <c r="G5" s="63"/>
      <c r="K5" s="2">
        <v>1</v>
      </c>
      <c r="M5" s="17"/>
      <c r="O5" s="2">
        <v>1</v>
      </c>
    </row>
    <row r="6" spans="1:15" x14ac:dyDescent="0.4">
      <c r="A6" s="206"/>
      <c r="B6" s="72" t="s">
        <v>227</v>
      </c>
      <c r="C6" s="73">
        <v>2</v>
      </c>
      <c r="D6" s="74">
        <v>2.3255813953488373</v>
      </c>
      <c r="E6" s="74">
        <v>2.3255813953488373</v>
      </c>
      <c r="F6" s="75">
        <v>5.8139534883720927</v>
      </c>
      <c r="G6" s="63"/>
      <c r="M6" s="17"/>
      <c r="O6" s="2">
        <v>1</v>
      </c>
    </row>
    <row r="7" spans="1:15" ht="34.9" x14ac:dyDescent="0.4">
      <c r="A7" s="206"/>
      <c r="B7" s="72" t="s">
        <v>228</v>
      </c>
      <c r="C7" s="73">
        <v>1</v>
      </c>
      <c r="D7" s="74">
        <v>1.1627906976744187</v>
      </c>
      <c r="E7" s="74">
        <v>1.1627906976744187</v>
      </c>
      <c r="F7" s="75">
        <v>6.9767441860465116</v>
      </c>
      <c r="G7" s="63"/>
      <c r="M7" s="17"/>
      <c r="O7" s="2">
        <v>1</v>
      </c>
    </row>
    <row r="8" spans="1:15" x14ac:dyDescent="0.4">
      <c r="A8" s="206"/>
      <c r="B8" s="72" t="s">
        <v>229</v>
      </c>
      <c r="C8" s="73">
        <v>1</v>
      </c>
      <c r="D8" s="74">
        <v>1.1627906976744187</v>
      </c>
      <c r="E8" s="74">
        <v>1.1627906976744187</v>
      </c>
      <c r="F8" s="75">
        <v>8.1395348837209305</v>
      </c>
      <c r="G8" s="63"/>
      <c r="I8" s="2">
        <v>1</v>
      </c>
      <c r="M8" s="17"/>
    </row>
    <row r="9" spans="1:15" x14ac:dyDescent="0.4">
      <c r="A9" s="206"/>
      <c r="B9" s="72" t="s">
        <v>230</v>
      </c>
      <c r="C9" s="73">
        <v>1</v>
      </c>
      <c r="D9" s="74">
        <v>1.1627906976744187</v>
      </c>
      <c r="E9" s="74">
        <v>1.1627906976744187</v>
      </c>
      <c r="F9" s="75">
        <v>9.3023255813953494</v>
      </c>
      <c r="G9" s="63"/>
      <c r="K9" s="2">
        <v>1</v>
      </c>
      <c r="M9" s="17"/>
    </row>
    <row r="10" spans="1:15" x14ac:dyDescent="0.4">
      <c r="A10" s="206"/>
      <c r="B10" s="72" t="s">
        <v>231</v>
      </c>
      <c r="C10" s="73">
        <v>1</v>
      </c>
      <c r="D10" s="74">
        <v>1.1627906976744187</v>
      </c>
      <c r="E10" s="74">
        <v>1.1627906976744187</v>
      </c>
      <c r="F10" s="75">
        <v>10.465116279069768</v>
      </c>
      <c r="G10" s="63"/>
      <c r="K10" s="2">
        <v>1</v>
      </c>
      <c r="M10" s="17"/>
    </row>
    <row r="11" spans="1:15" x14ac:dyDescent="0.4">
      <c r="A11" s="206"/>
      <c r="B11" s="72" t="s">
        <v>232</v>
      </c>
      <c r="C11" s="73">
        <v>1</v>
      </c>
      <c r="D11" s="74">
        <v>1.1627906976744187</v>
      </c>
      <c r="E11" s="74">
        <v>1.1627906976744187</v>
      </c>
      <c r="F11" s="75">
        <v>11.627906976744185</v>
      </c>
      <c r="G11" s="63"/>
      <c r="K11" s="2">
        <v>1</v>
      </c>
      <c r="M11" s="17"/>
      <c r="N11" s="2">
        <v>1</v>
      </c>
    </row>
    <row r="12" spans="1:15" x14ac:dyDescent="0.4">
      <c r="A12" s="206"/>
      <c r="B12" s="72" t="s">
        <v>57</v>
      </c>
      <c r="C12" s="73">
        <v>1</v>
      </c>
      <c r="D12" s="74">
        <v>1.1627906976744187</v>
      </c>
      <c r="E12" s="74">
        <v>1.1627906976744187</v>
      </c>
      <c r="F12" s="75">
        <v>12.790697674418606</v>
      </c>
      <c r="G12" s="63"/>
      <c r="K12" s="2">
        <v>1</v>
      </c>
      <c r="M12" s="17"/>
    </row>
    <row r="13" spans="1:15" x14ac:dyDescent="0.4">
      <c r="A13" s="206"/>
      <c r="B13" s="72" t="s">
        <v>68</v>
      </c>
      <c r="C13" s="73">
        <v>1</v>
      </c>
      <c r="D13" s="74">
        <v>1.1627906976744187</v>
      </c>
      <c r="E13" s="74">
        <v>1.1627906976744187</v>
      </c>
      <c r="F13" s="75">
        <v>13.953488372093023</v>
      </c>
      <c r="G13" s="63"/>
      <c r="K13" s="2">
        <v>1</v>
      </c>
      <c r="M13" s="17"/>
    </row>
    <row r="14" spans="1:15" x14ac:dyDescent="0.4">
      <c r="A14" s="206"/>
      <c r="B14" s="72" t="s">
        <v>233</v>
      </c>
      <c r="C14" s="73">
        <v>1</v>
      </c>
      <c r="D14" s="74">
        <v>1.1627906976744187</v>
      </c>
      <c r="E14" s="74">
        <v>1.1627906976744187</v>
      </c>
      <c r="F14" s="75">
        <v>15.11627906976744</v>
      </c>
      <c r="G14" s="63"/>
      <c r="J14" s="2">
        <v>1</v>
      </c>
      <c r="K14" s="2">
        <v>1</v>
      </c>
      <c r="M14" s="17"/>
    </row>
    <row r="15" spans="1:15" x14ac:dyDescent="0.4">
      <c r="A15" s="206"/>
      <c r="B15" s="72" t="s">
        <v>234</v>
      </c>
      <c r="C15" s="73">
        <v>1</v>
      </c>
      <c r="D15" s="74">
        <v>1.1627906976744187</v>
      </c>
      <c r="E15" s="74">
        <v>1.1627906976744187</v>
      </c>
      <c r="F15" s="75">
        <v>16.279069767441861</v>
      </c>
      <c r="G15" s="63"/>
      <c r="M15" s="17"/>
      <c r="O15" s="2">
        <v>1</v>
      </c>
    </row>
    <row r="16" spans="1:15" x14ac:dyDescent="0.4">
      <c r="A16" s="206"/>
      <c r="B16" s="72" t="s">
        <v>235</v>
      </c>
      <c r="C16" s="73">
        <v>1</v>
      </c>
      <c r="D16" s="74">
        <v>1.1627906976744187</v>
      </c>
      <c r="E16" s="74">
        <v>1.1627906976744187</v>
      </c>
      <c r="F16" s="75">
        <v>17.441860465116278</v>
      </c>
      <c r="G16" s="63"/>
      <c r="M16" s="17"/>
      <c r="O16" s="2">
        <v>1</v>
      </c>
    </row>
    <row r="17" spans="1:15" x14ac:dyDescent="0.4">
      <c r="A17" s="206"/>
      <c r="B17" s="72" t="s">
        <v>236</v>
      </c>
      <c r="C17" s="73">
        <v>1</v>
      </c>
      <c r="D17" s="74">
        <v>1.1627906976744187</v>
      </c>
      <c r="E17" s="74">
        <v>1.1627906976744187</v>
      </c>
      <c r="F17" s="75">
        <v>18.604651162790699</v>
      </c>
      <c r="G17" s="63"/>
      <c r="O17" s="2">
        <v>1</v>
      </c>
    </row>
    <row r="18" spans="1:15" ht="34.9" x14ac:dyDescent="0.4">
      <c r="A18" s="206"/>
      <c r="B18" s="72" t="s">
        <v>237</v>
      </c>
      <c r="C18" s="73">
        <v>1</v>
      </c>
      <c r="D18" s="74">
        <v>1.1627906976744187</v>
      </c>
      <c r="E18" s="74">
        <v>1.1627906976744187</v>
      </c>
      <c r="F18" s="75">
        <v>19.767441860465116</v>
      </c>
      <c r="G18" s="63"/>
      <c r="O18" s="2">
        <v>1</v>
      </c>
    </row>
    <row r="19" spans="1:15" ht="46.5" x14ac:dyDescent="0.4">
      <c r="A19" s="206"/>
      <c r="B19" s="72" t="s">
        <v>238</v>
      </c>
      <c r="C19" s="73">
        <v>1</v>
      </c>
      <c r="D19" s="74">
        <v>1.1627906976744187</v>
      </c>
      <c r="E19" s="74">
        <v>1.1627906976744187</v>
      </c>
      <c r="F19" s="75">
        <v>20.930232558139537</v>
      </c>
      <c r="G19" s="63"/>
      <c r="O19" s="2">
        <v>1</v>
      </c>
    </row>
    <row r="20" spans="1:15" x14ac:dyDescent="0.4">
      <c r="A20" s="206"/>
      <c r="B20" s="72" t="s">
        <v>239</v>
      </c>
      <c r="C20" s="73">
        <v>1</v>
      </c>
      <c r="D20" s="74">
        <v>1.1627906976744187</v>
      </c>
      <c r="E20" s="74">
        <v>1.1627906976744187</v>
      </c>
      <c r="F20" s="75">
        <v>22.093023255813954</v>
      </c>
      <c r="G20" s="63"/>
      <c r="N20" s="2">
        <v>1</v>
      </c>
    </row>
    <row r="21" spans="1:15" ht="23.25" x14ac:dyDescent="0.4">
      <c r="A21" s="206"/>
      <c r="B21" s="72" t="s">
        <v>157</v>
      </c>
      <c r="C21" s="73">
        <v>1</v>
      </c>
      <c r="D21" s="74">
        <v>1.1627906976744187</v>
      </c>
      <c r="E21" s="74">
        <v>1.1627906976744187</v>
      </c>
      <c r="F21" s="75">
        <v>23.255813953488371</v>
      </c>
      <c r="G21" s="63"/>
    </row>
    <row r="22" spans="1:15" x14ac:dyDescent="0.4">
      <c r="A22" s="206"/>
      <c r="B22" s="72" t="s">
        <v>240</v>
      </c>
      <c r="C22" s="73">
        <v>1</v>
      </c>
      <c r="D22" s="74">
        <v>1.1627906976744187</v>
      </c>
      <c r="E22" s="74">
        <v>1.1627906976744187</v>
      </c>
      <c r="F22" s="75">
        <v>24.418604651162788</v>
      </c>
      <c r="G22" s="63"/>
      <c r="O22" s="2">
        <v>1</v>
      </c>
    </row>
    <row r="23" spans="1:15" x14ac:dyDescent="0.4">
      <c r="A23" s="206"/>
      <c r="B23" s="72" t="s">
        <v>241</v>
      </c>
      <c r="C23" s="73">
        <v>1</v>
      </c>
      <c r="D23" s="74">
        <v>1.1627906976744187</v>
      </c>
      <c r="E23" s="74">
        <v>1.1627906976744187</v>
      </c>
      <c r="F23" s="75">
        <v>25.581395348837212</v>
      </c>
      <c r="G23" s="63"/>
      <c r="O23" s="2">
        <v>1</v>
      </c>
    </row>
    <row r="24" spans="1:15" x14ac:dyDescent="0.4">
      <c r="A24" s="206"/>
      <c r="B24" s="72" t="s">
        <v>242</v>
      </c>
      <c r="C24" s="73">
        <v>1</v>
      </c>
      <c r="D24" s="74">
        <v>1.1627906976744187</v>
      </c>
      <c r="E24" s="74">
        <v>1.1627906976744187</v>
      </c>
      <c r="F24" s="75">
        <v>26.744186046511626</v>
      </c>
      <c r="G24" s="63"/>
      <c r="N24" s="2">
        <v>1</v>
      </c>
    </row>
    <row r="25" spans="1:15" x14ac:dyDescent="0.4">
      <c r="A25" s="206"/>
      <c r="B25" s="72" t="s">
        <v>243</v>
      </c>
      <c r="C25" s="73">
        <v>1</v>
      </c>
      <c r="D25" s="74">
        <v>1.1627906976744187</v>
      </c>
      <c r="E25" s="74">
        <v>1.1627906976744187</v>
      </c>
      <c r="F25" s="75">
        <v>27.906976744186046</v>
      </c>
      <c r="G25" s="63"/>
      <c r="I25" s="2">
        <v>1</v>
      </c>
    </row>
    <row r="26" spans="1:15" x14ac:dyDescent="0.4">
      <c r="A26" s="206"/>
      <c r="B26" s="72" t="s">
        <v>244</v>
      </c>
      <c r="C26" s="73">
        <v>1</v>
      </c>
      <c r="D26" s="74">
        <v>1.1627906976744187</v>
      </c>
      <c r="E26" s="74">
        <v>1.1627906976744187</v>
      </c>
      <c r="F26" s="75">
        <v>29.069767441860467</v>
      </c>
      <c r="G26" s="63"/>
      <c r="L26" s="2">
        <v>1</v>
      </c>
    </row>
    <row r="27" spans="1:15" x14ac:dyDescent="0.4">
      <c r="A27" s="206"/>
      <c r="B27" s="72" t="s">
        <v>245</v>
      </c>
      <c r="C27" s="73">
        <v>1</v>
      </c>
      <c r="D27" s="74">
        <v>1.1627906976744187</v>
      </c>
      <c r="E27" s="74">
        <v>1.1627906976744187</v>
      </c>
      <c r="F27" s="75">
        <v>30.232558139534881</v>
      </c>
      <c r="G27" s="63"/>
      <c r="L27" s="2">
        <v>1</v>
      </c>
    </row>
    <row r="28" spans="1:15" x14ac:dyDescent="0.4">
      <c r="A28" s="206"/>
      <c r="B28" s="72" t="s">
        <v>246</v>
      </c>
      <c r="C28" s="73">
        <v>1</v>
      </c>
      <c r="D28" s="74">
        <v>1.1627906976744187</v>
      </c>
      <c r="E28" s="74">
        <v>1.1627906976744187</v>
      </c>
      <c r="F28" s="75">
        <v>31.395348837209301</v>
      </c>
      <c r="G28" s="63"/>
      <c r="J28" s="2">
        <v>1</v>
      </c>
    </row>
    <row r="29" spans="1:15" x14ac:dyDescent="0.4">
      <c r="A29" s="206"/>
      <c r="B29" s="72" t="s">
        <v>247</v>
      </c>
      <c r="C29" s="73">
        <v>1</v>
      </c>
      <c r="D29" s="74">
        <v>1.1627906976744187</v>
      </c>
      <c r="E29" s="74">
        <v>1.1627906976744187</v>
      </c>
      <c r="F29" s="75">
        <v>32.558139534883722</v>
      </c>
      <c r="G29" s="63"/>
      <c r="L29" s="2">
        <v>1</v>
      </c>
    </row>
    <row r="30" spans="1:15" x14ac:dyDescent="0.4">
      <c r="A30" s="206"/>
      <c r="B30" s="72" t="s">
        <v>248</v>
      </c>
      <c r="C30" s="73">
        <v>1</v>
      </c>
      <c r="D30" s="74">
        <v>1.1627906976744187</v>
      </c>
      <c r="E30" s="74">
        <v>1.1627906976744187</v>
      </c>
      <c r="F30" s="75">
        <v>33.720930232558139</v>
      </c>
      <c r="G30" s="63"/>
    </row>
    <row r="31" spans="1:15" x14ac:dyDescent="0.4">
      <c r="A31" s="206"/>
      <c r="B31" s="72" t="s">
        <v>249</v>
      </c>
      <c r="C31" s="73">
        <v>1</v>
      </c>
      <c r="D31" s="74">
        <v>1.1627906976744187</v>
      </c>
      <c r="E31" s="74">
        <v>1.1627906976744187</v>
      </c>
      <c r="F31" s="75">
        <v>34.883720930232556</v>
      </c>
      <c r="G31" s="63"/>
      <c r="I31" s="2">
        <v>1</v>
      </c>
    </row>
    <row r="32" spans="1:15" ht="23.25" x14ac:dyDescent="0.4">
      <c r="A32" s="206"/>
      <c r="B32" s="72" t="s">
        <v>250</v>
      </c>
      <c r="C32" s="73">
        <v>1</v>
      </c>
      <c r="D32" s="74">
        <v>1.1627906976744187</v>
      </c>
      <c r="E32" s="74">
        <v>1.1627906976744187</v>
      </c>
      <c r="F32" s="75">
        <v>36.046511627906973</v>
      </c>
      <c r="G32" s="63"/>
    </row>
    <row r="33" spans="1:15" x14ac:dyDescent="0.4">
      <c r="A33" s="206"/>
      <c r="B33" s="72" t="s">
        <v>251</v>
      </c>
      <c r="C33" s="73">
        <v>1</v>
      </c>
      <c r="D33" s="74">
        <v>1.1627906976744187</v>
      </c>
      <c r="E33" s="74">
        <v>1.1627906976744187</v>
      </c>
      <c r="F33" s="75">
        <v>37.209302325581397</v>
      </c>
      <c r="G33" s="63"/>
      <c r="K33" s="2">
        <v>1</v>
      </c>
    </row>
    <row r="34" spans="1:15" x14ac:dyDescent="0.4">
      <c r="A34" s="206"/>
      <c r="B34" s="72" t="s">
        <v>252</v>
      </c>
      <c r="C34" s="73">
        <v>1</v>
      </c>
      <c r="D34" s="74">
        <v>1.1627906976744187</v>
      </c>
      <c r="E34" s="74">
        <v>1.1627906976744187</v>
      </c>
      <c r="F34" s="75">
        <v>38.372093023255815</v>
      </c>
      <c r="G34" s="63"/>
      <c r="K34" s="2">
        <v>1</v>
      </c>
    </row>
    <row r="35" spans="1:15" x14ac:dyDescent="0.4">
      <c r="A35" s="206"/>
      <c r="B35" s="72" t="s">
        <v>253</v>
      </c>
      <c r="C35" s="73">
        <v>1</v>
      </c>
      <c r="D35" s="74">
        <v>1.1627906976744187</v>
      </c>
      <c r="E35" s="74">
        <v>1.1627906976744187</v>
      </c>
      <c r="F35" s="75">
        <v>39.534883720930232</v>
      </c>
      <c r="G35" s="63"/>
      <c r="K35" s="2">
        <v>1</v>
      </c>
    </row>
    <row r="36" spans="1:15" x14ac:dyDescent="0.4">
      <c r="A36" s="206"/>
      <c r="B36" s="72" t="s">
        <v>254</v>
      </c>
      <c r="C36" s="73">
        <v>1</v>
      </c>
      <c r="D36" s="74">
        <v>1.1627906976744187</v>
      </c>
      <c r="E36" s="74">
        <v>1.1627906976744187</v>
      </c>
      <c r="F36" s="75">
        <v>40.697674418604649</v>
      </c>
      <c r="G36" s="63"/>
      <c r="K36" s="2">
        <v>1</v>
      </c>
      <c r="N36" s="2">
        <v>1</v>
      </c>
    </row>
    <row r="37" spans="1:15" x14ac:dyDescent="0.4">
      <c r="A37" s="206"/>
      <c r="B37" s="72" t="s">
        <v>255</v>
      </c>
      <c r="C37" s="73">
        <v>1</v>
      </c>
      <c r="D37" s="74">
        <v>1.1627906976744187</v>
      </c>
      <c r="E37" s="74">
        <v>1.1627906976744187</v>
      </c>
      <c r="F37" s="75">
        <v>41.860465116279073</v>
      </c>
      <c r="G37" s="63"/>
      <c r="N37" s="2">
        <v>1</v>
      </c>
    </row>
    <row r="38" spans="1:15" x14ac:dyDescent="0.4">
      <c r="A38" s="206"/>
      <c r="B38" s="72" t="s">
        <v>58</v>
      </c>
      <c r="C38" s="73">
        <v>1</v>
      </c>
      <c r="D38" s="74">
        <v>1.1627906976744187</v>
      </c>
      <c r="E38" s="74">
        <v>1.1627906976744187</v>
      </c>
      <c r="F38" s="75">
        <v>43.02325581395349</v>
      </c>
      <c r="G38" s="63"/>
      <c r="J38" s="2">
        <v>1</v>
      </c>
    </row>
    <row r="39" spans="1:15" x14ac:dyDescent="0.4">
      <c r="A39" s="206"/>
      <c r="B39" s="72" t="s">
        <v>256</v>
      </c>
      <c r="C39" s="73">
        <v>1</v>
      </c>
      <c r="D39" s="74">
        <v>1.1627906976744187</v>
      </c>
      <c r="E39" s="74">
        <v>1.1627906976744187</v>
      </c>
      <c r="F39" s="75">
        <v>44.186046511627907</v>
      </c>
      <c r="G39" s="63"/>
      <c r="I39" s="2">
        <v>1</v>
      </c>
      <c r="N39" s="2">
        <v>1</v>
      </c>
    </row>
    <row r="40" spans="1:15" x14ac:dyDescent="0.4">
      <c r="A40" s="206"/>
      <c r="B40" s="72" t="s">
        <v>257</v>
      </c>
      <c r="C40" s="73">
        <v>1</v>
      </c>
      <c r="D40" s="74">
        <v>1.1627906976744187</v>
      </c>
      <c r="E40" s="74">
        <v>1.1627906976744187</v>
      </c>
      <c r="F40" s="75">
        <v>45.348837209302324</v>
      </c>
      <c r="G40" s="63"/>
      <c r="I40" s="2">
        <v>1</v>
      </c>
      <c r="K40" s="2">
        <v>1</v>
      </c>
      <c r="N40" s="2">
        <v>1</v>
      </c>
    </row>
    <row r="41" spans="1:15" x14ac:dyDescent="0.4">
      <c r="A41" s="206"/>
      <c r="B41" s="72" t="s">
        <v>258</v>
      </c>
      <c r="C41" s="73">
        <v>1</v>
      </c>
      <c r="D41" s="74">
        <v>1.1627906976744187</v>
      </c>
      <c r="E41" s="74">
        <v>1.1627906976744187</v>
      </c>
      <c r="F41" s="75">
        <v>46.511627906976742</v>
      </c>
      <c r="G41" s="63"/>
      <c r="L41" s="2">
        <v>1</v>
      </c>
      <c r="O41" s="2">
        <v>1</v>
      </c>
    </row>
    <row r="42" spans="1:15" x14ac:dyDescent="0.4">
      <c r="A42" s="206"/>
      <c r="B42" s="72" t="s">
        <v>259</v>
      </c>
      <c r="C42" s="73">
        <v>1</v>
      </c>
      <c r="D42" s="74">
        <v>1.1627906976744187</v>
      </c>
      <c r="E42" s="74">
        <v>1.1627906976744187</v>
      </c>
      <c r="F42" s="75">
        <v>47.674418604651166</v>
      </c>
      <c r="G42" s="63"/>
      <c r="N42" s="2">
        <v>1</v>
      </c>
    </row>
    <row r="43" spans="1:15" x14ac:dyDescent="0.4">
      <c r="A43" s="206"/>
      <c r="B43" s="152" t="s">
        <v>43</v>
      </c>
      <c r="C43" s="73">
        <v>3</v>
      </c>
      <c r="D43" s="74">
        <v>3.4883720930232558</v>
      </c>
      <c r="E43" s="74">
        <v>3.4883720930232558</v>
      </c>
      <c r="F43" s="75">
        <v>51.162790697674424</v>
      </c>
      <c r="G43" s="63"/>
    </row>
    <row r="44" spans="1:15" x14ac:dyDescent="0.4">
      <c r="A44" s="206"/>
      <c r="B44" s="152" t="s">
        <v>44</v>
      </c>
      <c r="C44" s="73">
        <v>14</v>
      </c>
      <c r="D44" s="74">
        <v>16.279069767441861</v>
      </c>
      <c r="E44" s="74">
        <v>16.279069767441861</v>
      </c>
      <c r="F44" s="75">
        <v>67.441860465116278</v>
      </c>
      <c r="G44" s="63"/>
    </row>
    <row r="45" spans="1:15" ht="34.9" x14ac:dyDescent="0.4">
      <c r="A45" s="206"/>
      <c r="B45" s="152" t="s">
        <v>260</v>
      </c>
      <c r="C45" s="73">
        <v>1</v>
      </c>
      <c r="D45" s="74">
        <v>1.1627906976744187</v>
      </c>
      <c r="E45" s="74">
        <v>1.1627906976744187</v>
      </c>
      <c r="F45" s="75">
        <v>68.604651162790702</v>
      </c>
      <c r="G45" s="63"/>
      <c r="J45" s="112"/>
    </row>
    <row r="46" spans="1:15" ht="58.15" x14ac:dyDescent="0.4">
      <c r="A46" s="206"/>
      <c r="B46" s="152" t="s">
        <v>261</v>
      </c>
      <c r="C46" s="73">
        <v>1</v>
      </c>
      <c r="D46" s="74">
        <v>1.1627906976744187</v>
      </c>
      <c r="E46" s="74">
        <v>1.1627906976744187</v>
      </c>
      <c r="F46" s="75">
        <v>69.767441860465112</v>
      </c>
      <c r="G46" s="63"/>
    </row>
    <row r="47" spans="1:15" x14ac:dyDescent="0.4">
      <c r="A47" s="206"/>
      <c r="B47" s="152" t="s">
        <v>46</v>
      </c>
      <c r="C47" s="73">
        <v>2</v>
      </c>
      <c r="D47" s="74">
        <v>2.3255813953488373</v>
      </c>
      <c r="E47" s="74">
        <v>2.3255813953488373</v>
      </c>
      <c r="F47" s="75">
        <v>72.093023255813947</v>
      </c>
      <c r="G47" s="63"/>
    </row>
    <row r="48" spans="1:15" x14ac:dyDescent="0.4">
      <c r="A48" s="206"/>
      <c r="B48" s="72" t="s">
        <v>262</v>
      </c>
      <c r="C48" s="73">
        <v>1</v>
      </c>
      <c r="D48" s="74">
        <v>1.1627906976744187</v>
      </c>
      <c r="E48" s="74">
        <v>1.1627906976744187</v>
      </c>
      <c r="F48" s="75">
        <v>73.255813953488371</v>
      </c>
      <c r="G48" s="63"/>
      <c r="K48" s="2">
        <v>1</v>
      </c>
      <c r="N48" s="2">
        <v>1</v>
      </c>
      <c r="O48" s="2">
        <v>1</v>
      </c>
    </row>
    <row r="49" spans="1:15" x14ac:dyDescent="0.4">
      <c r="A49" s="206"/>
      <c r="B49" s="152" t="s">
        <v>263</v>
      </c>
      <c r="C49" s="73">
        <v>1</v>
      </c>
      <c r="D49" s="74">
        <v>1.1627906976744187</v>
      </c>
      <c r="E49" s="74">
        <v>1.1627906976744187</v>
      </c>
      <c r="F49" s="75">
        <v>74.418604651162795</v>
      </c>
      <c r="G49" s="63"/>
    </row>
    <row r="50" spans="1:15" ht="46.5" x14ac:dyDescent="0.4">
      <c r="A50" s="206"/>
      <c r="B50" s="72" t="s">
        <v>264</v>
      </c>
      <c r="C50" s="73">
        <v>1</v>
      </c>
      <c r="D50" s="74">
        <v>1.1627906976744187</v>
      </c>
      <c r="E50" s="74">
        <v>1.1627906976744187</v>
      </c>
      <c r="F50" s="75">
        <v>75.581395348837205</v>
      </c>
      <c r="G50" s="63"/>
      <c r="I50" s="2">
        <v>1</v>
      </c>
    </row>
    <row r="51" spans="1:15" x14ac:dyDescent="0.4">
      <c r="A51" s="206"/>
      <c r="B51" s="72" t="s">
        <v>265</v>
      </c>
      <c r="C51" s="73">
        <v>1</v>
      </c>
      <c r="D51" s="74">
        <v>1.1627906976744187</v>
      </c>
      <c r="E51" s="74">
        <v>1.1627906976744187</v>
      </c>
      <c r="F51" s="75">
        <v>76.744186046511629</v>
      </c>
      <c r="G51" s="63"/>
      <c r="I51" s="2">
        <v>1</v>
      </c>
    </row>
    <row r="52" spans="1:15" ht="34.9" x14ac:dyDescent="0.4">
      <c r="A52" s="206"/>
      <c r="B52" s="72" t="s">
        <v>266</v>
      </c>
      <c r="C52" s="73">
        <v>1</v>
      </c>
      <c r="D52" s="74">
        <v>1.1627906976744187</v>
      </c>
      <c r="E52" s="74">
        <v>1.1627906976744187</v>
      </c>
      <c r="F52" s="75">
        <v>77.906976744186053</v>
      </c>
      <c r="G52" s="63"/>
      <c r="I52" s="2">
        <v>1</v>
      </c>
    </row>
    <row r="53" spans="1:15" x14ac:dyDescent="0.4">
      <c r="A53" s="206"/>
      <c r="B53" s="72" t="s">
        <v>267</v>
      </c>
      <c r="C53" s="73">
        <v>1</v>
      </c>
      <c r="D53" s="74">
        <v>1.1627906976744187</v>
      </c>
      <c r="E53" s="74">
        <v>1.1627906976744187</v>
      </c>
      <c r="F53" s="75">
        <v>79.069767441860463</v>
      </c>
      <c r="G53" s="63"/>
      <c r="K53" s="2">
        <v>1</v>
      </c>
    </row>
    <row r="54" spans="1:15" ht="23.25" x14ac:dyDescent="0.4">
      <c r="A54" s="206"/>
      <c r="B54" s="72" t="s">
        <v>268</v>
      </c>
      <c r="C54" s="73">
        <v>1</v>
      </c>
      <c r="D54" s="74">
        <v>1.1627906976744187</v>
      </c>
      <c r="E54" s="74">
        <v>1.1627906976744187</v>
      </c>
      <c r="F54" s="75">
        <v>80.232558139534888</v>
      </c>
      <c r="G54" s="63"/>
      <c r="I54" s="2">
        <v>1</v>
      </c>
    </row>
    <row r="55" spans="1:15" x14ac:dyDescent="0.4">
      <c r="A55" s="206"/>
      <c r="B55" s="72" t="s">
        <v>269</v>
      </c>
      <c r="C55" s="73">
        <v>1</v>
      </c>
      <c r="D55" s="74">
        <v>1.1627906976744187</v>
      </c>
      <c r="E55" s="74">
        <v>1.1627906976744187</v>
      </c>
      <c r="F55" s="75">
        <v>81.395348837209298</v>
      </c>
      <c r="G55" s="63"/>
      <c r="I55" s="2">
        <v>1</v>
      </c>
    </row>
    <row r="56" spans="1:15" ht="46.5" x14ac:dyDescent="0.4">
      <c r="A56" s="206"/>
      <c r="B56" s="72" t="s">
        <v>270</v>
      </c>
      <c r="C56" s="73">
        <v>1</v>
      </c>
      <c r="D56" s="74">
        <v>1.1627906976744187</v>
      </c>
      <c r="E56" s="74">
        <v>1.1627906976744187</v>
      </c>
      <c r="F56" s="75">
        <v>82.558139534883722</v>
      </c>
      <c r="G56" s="63"/>
      <c r="I56" s="2">
        <v>1</v>
      </c>
      <c r="L56" s="2">
        <v>1</v>
      </c>
    </row>
    <row r="57" spans="1:15" ht="23.25" x14ac:dyDescent="0.4">
      <c r="A57" s="206"/>
      <c r="B57" s="72" t="s">
        <v>271</v>
      </c>
      <c r="C57" s="73">
        <v>1</v>
      </c>
      <c r="D57" s="74">
        <v>1.1627906976744187</v>
      </c>
      <c r="E57" s="74">
        <v>1.1627906976744187</v>
      </c>
      <c r="F57" s="75">
        <v>83.720930232558146</v>
      </c>
      <c r="G57" s="63"/>
      <c r="O57" s="2">
        <v>1</v>
      </c>
    </row>
    <row r="58" spans="1:15" x14ac:dyDescent="0.4">
      <c r="A58" s="206"/>
      <c r="B58" s="72" t="s">
        <v>272</v>
      </c>
      <c r="C58" s="73">
        <v>1</v>
      </c>
      <c r="D58" s="74">
        <v>1.1627906976744187</v>
      </c>
      <c r="E58" s="74">
        <v>1.1627906976744187</v>
      </c>
      <c r="F58" s="75">
        <v>84.883720930232556</v>
      </c>
      <c r="G58" s="63"/>
      <c r="I58" s="2">
        <v>1</v>
      </c>
    </row>
    <row r="59" spans="1:15" x14ac:dyDescent="0.4">
      <c r="A59" s="206"/>
      <c r="B59" s="72" t="s">
        <v>273</v>
      </c>
      <c r="C59" s="73">
        <v>1</v>
      </c>
      <c r="D59" s="74">
        <v>1.1627906976744187</v>
      </c>
      <c r="E59" s="74">
        <v>1.1627906976744187</v>
      </c>
      <c r="F59" s="75">
        <v>86.04651162790698</v>
      </c>
      <c r="G59" s="63"/>
      <c r="L59" s="2">
        <v>1</v>
      </c>
    </row>
    <row r="60" spans="1:15" ht="23.25" x14ac:dyDescent="0.4">
      <c r="A60" s="206"/>
      <c r="B60" s="72" t="s">
        <v>274</v>
      </c>
      <c r="C60" s="73">
        <v>1</v>
      </c>
      <c r="D60" s="74">
        <v>1.1627906976744187</v>
      </c>
      <c r="E60" s="74">
        <v>1.1627906976744187</v>
      </c>
      <c r="F60" s="75">
        <v>87.20930232558139</v>
      </c>
      <c r="G60" s="63"/>
      <c r="I60" s="2">
        <v>1</v>
      </c>
    </row>
    <row r="61" spans="1:15" ht="23.25" x14ac:dyDescent="0.4">
      <c r="A61" s="206"/>
      <c r="B61" s="72" t="s">
        <v>275</v>
      </c>
      <c r="C61" s="73">
        <v>1</v>
      </c>
      <c r="D61" s="74">
        <v>1.1627906976744187</v>
      </c>
      <c r="E61" s="74">
        <v>1.1627906976744187</v>
      </c>
      <c r="F61" s="75">
        <v>88.372093023255815</v>
      </c>
      <c r="G61" s="63"/>
      <c r="I61" s="2">
        <v>1</v>
      </c>
      <c r="L61" s="2">
        <v>1</v>
      </c>
    </row>
    <row r="62" spans="1:15" x14ac:dyDescent="0.4">
      <c r="A62" s="206"/>
      <c r="B62" s="72" t="s">
        <v>276</v>
      </c>
      <c r="C62" s="73">
        <v>1</v>
      </c>
      <c r="D62" s="74">
        <v>1.1627906976744187</v>
      </c>
      <c r="E62" s="74">
        <v>1.1627906976744187</v>
      </c>
      <c r="F62" s="75">
        <v>89.534883720930239</v>
      </c>
      <c r="G62" s="63"/>
      <c r="I62" s="2">
        <v>1</v>
      </c>
      <c r="L62" s="2">
        <v>1</v>
      </c>
    </row>
    <row r="63" spans="1:15" ht="23.25" x14ac:dyDescent="0.4">
      <c r="A63" s="206"/>
      <c r="B63" s="72" t="s">
        <v>277</v>
      </c>
      <c r="C63" s="73">
        <v>1</v>
      </c>
      <c r="D63" s="74">
        <v>1.1627906976744187</v>
      </c>
      <c r="E63" s="74">
        <v>1.1627906976744187</v>
      </c>
      <c r="F63" s="75">
        <v>90.697674418604649</v>
      </c>
      <c r="G63" s="63"/>
      <c r="H63" s="96"/>
      <c r="I63" s="96"/>
      <c r="J63" s="96"/>
      <c r="O63" s="2">
        <v>1</v>
      </c>
    </row>
    <row r="64" spans="1:15" x14ac:dyDescent="0.4">
      <c r="A64" s="206"/>
      <c r="B64" s="72" t="s">
        <v>278</v>
      </c>
      <c r="C64" s="73">
        <v>1</v>
      </c>
      <c r="D64" s="74">
        <v>1.1627906976744187</v>
      </c>
      <c r="E64" s="74">
        <v>1.1627906976744187</v>
      </c>
      <c r="F64" s="75">
        <v>91.860465116279073</v>
      </c>
      <c r="G64" s="76"/>
      <c r="J64" s="2">
        <v>1</v>
      </c>
    </row>
    <row r="65" spans="1:15" ht="23.25" x14ac:dyDescent="0.4">
      <c r="A65" s="206"/>
      <c r="B65" s="72" t="s">
        <v>279</v>
      </c>
      <c r="C65" s="73">
        <v>1</v>
      </c>
      <c r="D65" s="74">
        <v>1.1627906976744187</v>
      </c>
      <c r="E65" s="74">
        <v>1.1627906976744187</v>
      </c>
      <c r="F65" s="75">
        <v>93.023255813953483</v>
      </c>
      <c r="G65" s="76"/>
    </row>
    <row r="66" spans="1:15" ht="23.25" x14ac:dyDescent="0.4">
      <c r="A66" s="206"/>
      <c r="B66" s="72" t="s">
        <v>280</v>
      </c>
      <c r="C66" s="73">
        <v>1</v>
      </c>
      <c r="D66" s="74">
        <v>1.1627906976744187</v>
      </c>
      <c r="E66" s="74">
        <v>1.1627906976744187</v>
      </c>
      <c r="F66" s="75">
        <v>94.186046511627907</v>
      </c>
      <c r="G66" s="76"/>
      <c r="K66" s="2">
        <v>1</v>
      </c>
    </row>
    <row r="67" spans="1:15" ht="81.400000000000006" x14ac:dyDescent="0.4">
      <c r="A67" s="206"/>
      <c r="B67" s="72" t="s">
        <v>281</v>
      </c>
      <c r="C67" s="73">
        <v>1</v>
      </c>
      <c r="D67" s="74">
        <v>1.1627906976744187</v>
      </c>
      <c r="E67" s="74">
        <v>1.1627906976744187</v>
      </c>
      <c r="F67" s="75">
        <v>95.348837209302332</v>
      </c>
      <c r="G67" s="76"/>
      <c r="K67" s="2">
        <v>1</v>
      </c>
      <c r="L67" s="2">
        <v>1</v>
      </c>
      <c r="N67" s="2">
        <v>1</v>
      </c>
      <c r="O67" s="2">
        <v>1</v>
      </c>
    </row>
    <row r="68" spans="1:15" x14ac:dyDescent="0.4">
      <c r="A68" s="206"/>
      <c r="B68" s="72" t="s">
        <v>282</v>
      </c>
      <c r="C68" s="73">
        <v>1</v>
      </c>
      <c r="D68" s="74">
        <v>1.1627906976744187</v>
      </c>
      <c r="E68" s="74">
        <v>1.1627906976744187</v>
      </c>
      <c r="F68" s="75">
        <v>96.511627906976756</v>
      </c>
      <c r="G68" s="76"/>
      <c r="J68" s="2">
        <v>1</v>
      </c>
    </row>
    <row r="69" spans="1:15" ht="23.25" x14ac:dyDescent="0.4">
      <c r="A69" s="206"/>
      <c r="B69" s="72" t="s">
        <v>283</v>
      </c>
      <c r="C69" s="73">
        <v>1</v>
      </c>
      <c r="D69" s="74">
        <v>1.1627906976744187</v>
      </c>
      <c r="E69" s="74">
        <v>1.1627906976744187</v>
      </c>
      <c r="F69" s="75">
        <v>97.674418604651152</v>
      </c>
      <c r="G69" s="76"/>
      <c r="O69" s="2">
        <v>1</v>
      </c>
    </row>
    <row r="70" spans="1:15" ht="23.25" x14ac:dyDescent="0.4">
      <c r="A70" s="206"/>
      <c r="B70" s="72" t="s">
        <v>284</v>
      </c>
      <c r="C70" s="73">
        <v>1</v>
      </c>
      <c r="D70" s="74">
        <v>1.1627906976744187</v>
      </c>
      <c r="E70" s="74">
        <v>1.1627906976744187</v>
      </c>
      <c r="F70" s="75">
        <v>98.837209302325576</v>
      </c>
      <c r="G70" s="76"/>
      <c r="I70" s="2">
        <v>1</v>
      </c>
    </row>
    <row r="71" spans="1:15" ht="58.15" x14ac:dyDescent="0.4">
      <c r="A71" s="206"/>
      <c r="B71" s="72" t="s">
        <v>285</v>
      </c>
      <c r="C71" s="73">
        <v>1</v>
      </c>
      <c r="D71" s="74">
        <v>1.1627906976744187</v>
      </c>
      <c r="E71" s="74">
        <v>1.1627906976744187</v>
      </c>
      <c r="F71" s="75">
        <v>100</v>
      </c>
      <c r="G71" s="76"/>
      <c r="O71" s="2">
        <v>1</v>
      </c>
    </row>
    <row r="72" spans="1:15" x14ac:dyDescent="0.4">
      <c r="A72" s="207"/>
      <c r="B72" s="76" t="s">
        <v>17</v>
      </c>
      <c r="C72" s="77">
        <v>86</v>
      </c>
      <c r="D72" s="78">
        <v>100</v>
      </c>
      <c r="E72" s="78">
        <v>100</v>
      </c>
      <c r="F72" s="79"/>
      <c r="G72" s="76"/>
      <c r="I72" s="2">
        <f>SUM(I3:I71)</f>
        <v>17</v>
      </c>
      <c r="J72" s="2">
        <f t="shared" ref="J72:O72" si="0">SUM(J3:J71)</f>
        <v>5</v>
      </c>
      <c r="K72" s="2">
        <f t="shared" si="0"/>
        <v>16</v>
      </c>
      <c r="L72" s="2">
        <f t="shared" si="0"/>
        <v>10</v>
      </c>
      <c r="M72" s="2">
        <f t="shared" si="0"/>
        <v>0</v>
      </c>
      <c r="N72" s="2">
        <f t="shared" si="0"/>
        <v>11</v>
      </c>
      <c r="O72" s="2">
        <f t="shared" si="0"/>
        <v>18</v>
      </c>
    </row>
    <row r="73" spans="1:15" x14ac:dyDescent="0.4">
      <c r="B73" s="80"/>
    </row>
    <row r="74" spans="1:15" x14ac:dyDescent="0.4">
      <c r="B74" s="80"/>
    </row>
    <row r="75" spans="1:15" x14ac:dyDescent="0.4">
      <c r="B75" s="80"/>
    </row>
    <row r="76" spans="1:15" x14ac:dyDescent="0.4">
      <c r="B76" s="80"/>
    </row>
    <row r="77" spans="1:15" x14ac:dyDescent="0.4">
      <c r="B77" s="80"/>
    </row>
    <row r="78" spans="1:15" x14ac:dyDescent="0.4">
      <c r="B78" s="80"/>
    </row>
    <row r="79" spans="1:15" x14ac:dyDescent="0.4">
      <c r="B79" s="80"/>
    </row>
    <row r="80" spans="1:15" x14ac:dyDescent="0.4">
      <c r="B80" s="80"/>
    </row>
    <row r="81" spans="1:2" x14ac:dyDescent="0.4">
      <c r="B81" s="80"/>
    </row>
    <row r="82" spans="1:2" x14ac:dyDescent="0.4">
      <c r="B82" s="80"/>
    </row>
    <row r="91" spans="1:2" x14ac:dyDescent="0.4">
      <c r="A91" s="20"/>
    </row>
    <row r="92" spans="1:2" x14ac:dyDescent="0.4">
      <c r="A92" s="20"/>
    </row>
    <row r="93" spans="1:2" x14ac:dyDescent="0.4">
      <c r="A93" s="20"/>
    </row>
    <row r="94" spans="1:2" x14ac:dyDescent="0.4">
      <c r="A94" s="20"/>
    </row>
    <row r="101" spans="1:1" x14ac:dyDescent="0.4">
      <c r="A101" s="20"/>
    </row>
    <row r="102" spans="1:1" x14ac:dyDescent="0.4">
      <c r="A102" s="20"/>
    </row>
    <row r="103" spans="1:1" x14ac:dyDescent="0.4">
      <c r="A103" s="20"/>
    </row>
    <row r="104" spans="1:1" x14ac:dyDescent="0.4">
      <c r="A104" s="20"/>
    </row>
    <row r="105" spans="1:1" x14ac:dyDescent="0.4">
      <c r="A105" s="20"/>
    </row>
    <row r="106" spans="1:1" x14ac:dyDescent="0.4">
      <c r="A106" s="20"/>
    </row>
    <row r="107" spans="1:1" x14ac:dyDescent="0.4">
      <c r="A107" s="20"/>
    </row>
    <row r="108" spans="1:1" x14ac:dyDescent="0.4">
      <c r="A108" s="20"/>
    </row>
    <row r="109" spans="1:1" x14ac:dyDescent="0.4">
      <c r="A109" s="20"/>
    </row>
    <row r="110" spans="1:1" x14ac:dyDescent="0.4">
      <c r="A110" s="20"/>
    </row>
    <row r="111" spans="1:1" x14ac:dyDescent="0.4">
      <c r="A111" s="20"/>
    </row>
    <row r="112" spans="1:1" x14ac:dyDescent="0.4">
      <c r="A112" s="20"/>
    </row>
    <row r="113" spans="1:1" x14ac:dyDescent="0.4">
      <c r="A113" s="20"/>
    </row>
    <row r="114" spans="1:1" x14ac:dyDescent="0.4">
      <c r="A114" s="20"/>
    </row>
    <row r="115" spans="1:1" x14ac:dyDescent="0.4">
      <c r="A115" s="20"/>
    </row>
    <row r="116" spans="1:1" x14ac:dyDescent="0.4">
      <c r="A116" s="20"/>
    </row>
    <row r="117" spans="1:1" x14ac:dyDescent="0.4">
      <c r="A117" s="20"/>
    </row>
    <row r="118" spans="1:1" x14ac:dyDescent="0.4">
      <c r="A118" s="20"/>
    </row>
    <row r="119" spans="1:1" x14ac:dyDescent="0.4">
      <c r="A119" s="20"/>
    </row>
    <row r="120" spans="1:1" x14ac:dyDescent="0.4">
      <c r="A120" s="20"/>
    </row>
    <row r="121" spans="1:1" x14ac:dyDescent="0.4">
      <c r="A121" s="20"/>
    </row>
    <row r="122" spans="1:1" x14ac:dyDescent="0.4">
      <c r="A122" s="20"/>
    </row>
    <row r="123" spans="1:1" x14ac:dyDescent="0.4">
      <c r="A123" s="20"/>
    </row>
    <row r="124" spans="1:1" x14ac:dyDescent="0.4">
      <c r="A124" s="20"/>
    </row>
    <row r="125" spans="1:1" x14ac:dyDescent="0.4">
      <c r="A125" s="20"/>
    </row>
    <row r="126" spans="1:1" x14ac:dyDescent="0.4">
      <c r="A126" s="20"/>
    </row>
    <row r="127" spans="1:1" x14ac:dyDescent="0.4">
      <c r="A127" s="20"/>
    </row>
    <row r="128" spans="1:1" x14ac:dyDescent="0.4">
      <c r="A128" s="20"/>
    </row>
    <row r="129" spans="1:1" x14ac:dyDescent="0.4">
      <c r="A129" s="20"/>
    </row>
    <row r="130" spans="1:1" x14ac:dyDescent="0.4">
      <c r="A130" s="20"/>
    </row>
    <row r="131" spans="1:1" x14ac:dyDescent="0.4">
      <c r="A131" s="20"/>
    </row>
    <row r="132" spans="1:1" x14ac:dyDescent="0.4">
      <c r="A132" s="20"/>
    </row>
    <row r="133" spans="1:1" x14ac:dyDescent="0.4">
      <c r="A133" s="20"/>
    </row>
    <row r="134" spans="1:1" x14ac:dyDescent="0.4">
      <c r="A134" s="20"/>
    </row>
  </sheetData>
  <mergeCells count="3">
    <mergeCell ref="A1:F1"/>
    <mergeCell ref="A2:B2"/>
    <mergeCell ref="A3:A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3"/>
  <sheetViews>
    <sheetView workbookViewId="0">
      <selection activeCell="B9" sqref="B6:B9"/>
    </sheetView>
  </sheetViews>
  <sheetFormatPr defaultRowHeight="14.25" x14ac:dyDescent="0.45"/>
  <cols>
    <col min="2" max="2" width="117.1328125" customWidth="1"/>
  </cols>
  <sheetData>
    <row r="1" spans="2:10" ht="14.25" customHeight="1" x14ac:dyDescent="0.45">
      <c r="G1" s="97"/>
    </row>
    <row r="2" spans="2:10" ht="60" customHeight="1" x14ac:dyDescent="0.45">
      <c r="G2" s="97"/>
      <c r="H2" s="98" t="s">
        <v>164</v>
      </c>
      <c r="I2" s="98" t="s">
        <v>165</v>
      </c>
      <c r="J2" s="98" t="s">
        <v>293</v>
      </c>
    </row>
    <row r="3" spans="2:10" x14ac:dyDescent="0.45">
      <c r="B3" t="s">
        <v>291</v>
      </c>
      <c r="G3" s="97"/>
      <c r="I3">
        <v>1</v>
      </c>
    </row>
    <row r="4" spans="2:10" x14ac:dyDescent="0.45">
      <c r="B4" t="s">
        <v>287</v>
      </c>
      <c r="G4" s="97"/>
    </row>
    <row r="5" spans="2:10" x14ac:dyDescent="0.45">
      <c r="B5" t="s">
        <v>289</v>
      </c>
      <c r="G5" s="97"/>
      <c r="H5">
        <v>1</v>
      </c>
      <c r="I5" s="153"/>
      <c r="J5" s="153"/>
    </row>
    <row r="6" spans="2:10" x14ac:dyDescent="0.45">
      <c r="B6" t="s">
        <v>60</v>
      </c>
      <c r="G6" s="97"/>
      <c r="H6" s="153">
        <v>1</v>
      </c>
    </row>
    <row r="7" spans="2:10" x14ac:dyDescent="0.45">
      <c r="B7" t="s">
        <v>288</v>
      </c>
      <c r="G7" s="97"/>
      <c r="H7">
        <v>1</v>
      </c>
      <c r="I7" s="153"/>
    </row>
    <row r="8" spans="2:10" x14ac:dyDescent="0.45">
      <c r="B8" t="s">
        <v>292</v>
      </c>
      <c r="G8" s="97"/>
      <c r="H8">
        <v>1</v>
      </c>
    </row>
    <row r="9" spans="2:10" x14ac:dyDescent="0.45">
      <c r="B9" t="s">
        <v>290</v>
      </c>
      <c r="G9" s="97"/>
      <c r="H9">
        <v>1</v>
      </c>
    </row>
    <row r="10" spans="2:10" x14ac:dyDescent="0.45">
      <c r="G10" s="97"/>
    </row>
    <row r="11" spans="2:10" x14ac:dyDescent="0.45">
      <c r="G11" s="97"/>
      <c r="H11" s="153"/>
    </row>
    <row r="12" spans="2:10" x14ac:dyDescent="0.45">
      <c r="G12" s="97"/>
      <c r="H12" s="153"/>
      <c r="I12" s="153"/>
    </row>
    <row r="13" spans="2:10" x14ac:dyDescent="0.45">
      <c r="G13" s="97"/>
      <c r="H13" s="153"/>
      <c r="I13" s="153"/>
    </row>
    <row r="14" spans="2:10" x14ac:dyDescent="0.45">
      <c r="G14" s="97"/>
      <c r="H14" s="153"/>
      <c r="I14" s="153"/>
    </row>
    <row r="15" spans="2:10" x14ac:dyDescent="0.45">
      <c r="G15" s="97"/>
    </row>
    <row r="16" spans="2:10" x14ac:dyDescent="0.45">
      <c r="G16" s="97"/>
    </row>
    <row r="17" spans="7:7" x14ac:dyDescent="0.45">
      <c r="G17" s="97"/>
    </row>
    <row r="18" spans="7:7" x14ac:dyDescent="0.45">
      <c r="G18" s="97"/>
    </row>
    <row r="19" spans="7:7" x14ac:dyDescent="0.45">
      <c r="G19" s="97"/>
    </row>
    <row r="20" spans="7:7" x14ac:dyDescent="0.45">
      <c r="G20" s="97"/>
    </row>
    <row r="21" spans="7:7" x14ac:dyDescent="0.45">
      <c r="G21" s="97"/>
    </row>
    <row r="22" spans="7:7" x14ac:dyDescent="0.45">
      <c r="G22" s="97"/>
    </row>
    <row r="23" spans="7:7" x14ac:dyDescent="0.45">
      <c r="G23" s="97"/>
    </row>
    <row r="24" spans="7:7" x14ac:dyDescent="0.45">
      <c r="G24" s="97"/>
    </row>
    <row r="25" spans="7:7" x14ac:dyDescent="0.45">
      <c r="G25" s="97"/>
    </row>
    <row r="26" spans="7:7" x14ac:dyDescent="0.45">
      <c r="G26" s="97"/>
    </row>
    <row r="27" spans="7:7" x14ac:dyDescent="0.45">
      <c r="G27" s="97"/>
    </row>
    <row r="28" spans="7:7" x14ac:dyDescent="0.45">
      <c r="G28" s="97"/>
    </row>
    <row r="29" spans="7:7" x14ac:dyDescent="0.45">
      <c r="G29" s="97"/>
    </row>
    <row r="30" spans="7:7" x14ac:dyDescent="0.45">
      <c r="G30" s="97"/>
    </row>
    <row r="31" spans="7:7" x14ac:dyDescent="0.45">
      <c r="G31" s="97"/>
    </row>
    <row r="32" spans="7:7" x14ac:dyDescent="0.45">
      <c r="G32" s="97"/>
    </row>
    <row r="33" spans="7:7" x14ac:dyDescent="0.45">
      <c r="G33" s="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59"/>
  <sheetViews>
    <sheetView workbookViewId="0">
      <selection activeCell="W21" sqref="W21"/>
    </sheetView>
  </sheetViews>
  <sheetFormatPr defaultRowHeight="14.25" x14ac:dyDescent="0.45"/>
  <sheetData>
    <row r="1" spans="1:6" x14ac:dyDescent="0.45">
      <c r="A1" t="s">
        <v>1</v>
      </c>
    </row>
    <row r="2" spans="1:6" x14ac:dyDescent="0.45">
      <c r="C2" t="s">
        <v>35</v>
      </c>
      <c r="D2" t="s">
        <v>36</v>
      </c>
      <c r="E2" t="s">
        <v>37</v>
      </c>
      <c r="F2" t="s">
        <v>38</v>
      </c>
    </row>
    <row r="3" spans="1:6" x14ac:dyDescent="0.45">
      <c r="A3" t="s">
        <v>7</v>
      </c>
      <c r="B3" t="s">
        <v>8</v>
      </c>
      <c r="C3">
        <v>90</v>
      </c>
      <c r="D3">
        <v>90</v>
      </c>
      <c r="E3">
        <v>90</v>
      </c>
      <c r="F3">
        <v>90</v>
      </c>
    </row>
    <row r="4" spans="1:6" x14ac:dyDescent="0.45">
      <c r="B4" t="s">
        <v>9</v>
      </c>
      <c r="C4">
        <v>0</v>
      </c>
      <c r="D4">
        <v>0</v>
      </c>
      <c r="E4">
        <v>0</v>
      </c>
      <c r="F4">
        <v>0</v>
      </c>
    </row>
    <row r="5" spans="1:6" x14ac:dyDescent="0.45">
      <c r="A5" t="s">
        <v>10</v>
      </c>
      <c r="C5">
        <v>8103</v>
      </c>
      <c r="D5">
        <v>8991</v>
      </c>
      <c r="E5">
        <v>7732</v>
      </c>
      <c r="F5">
        <v>6549</v>
      </c>
    </row>
    <row r="7" spans="1:6" x14ac:dyDescent="0.45">
      <c r="A7" t="s">
        <v>1</v>
      </c>
    </row>
    <row r="8" spans="1:6" x14ac:dyDescent="0.45">
      <c r="C8" t="s">
        <v>2</v>
      </c>
      <c r="D8" t="s">
        <v>3</v>
      </c>
      <c r="E8" t="s">
        <v>4</v>
      </c>
      <c r="F8" t="s">
        <v>5</v>
      </c>
    </row>
    <row r="9" spans="1:6" x14ac:dyDescent="0.45">
      <c r="A9" t="s">
        <v>7</v>
      </c>
      <c r="B9" t="s">
        <v>8</v>
      </c>
      <c r="C9">
        <v>89</v>
      </c>
      <c r="D9">
        <v>89</v>
      </c>
      <c r="E9">
        <v>89</v>
      </c>
      <c r="F9">
        <v>89</v>
      </c>
    </row>
    <row r="10" spans="1:6" x14ac:dyDescent="0.45">
      <c r="B10" t="s">
        <v>9</v>
      </c>
      <c r="C10">
        <v>0</v>
      </c>
      <c r="D10">
        <v>0</v>
      </c>
      <c r="E10">
        <v>0</v>
      </c>
      <c r="F10">
        <v>0</v>
      </c>
    </row>
    <row r="11" spans="1:6" x14ac:dyDescent="0.45">
      <c r="A11" t="s">
        <v>10</v>
      </c>
      <c r="C11">
        <v>7483</v>
      </c>
      <c r="D11">
        <v>8433</v>
      </c>
      <c r="E11">
        <v>7174</v>
      </c>
      <c r="F11">
        <v>5991</v>
      </c>
    </row>
    <row r="13" spans="1:6" x14ac:dyDescent="0.45">
      <c r="A13" t="s">
        <v>39</v>
      </c>
    </row>
    <row r="14" spans="1:6" x14ac:dyDescent="0.45">
      <c r="C14" t="s">
        <v>13</v>
      </c>
      <c r="D14" t="s">
        <v>14</v>
      </c>
      <c r="E14" t="s">
        <v>15</v>
      </c>
      <c r="F14" t="s">
        <v>16</v>
      </c>
    </row>
    <row r="15" spans="1:6" x14ac:dyDescent="0.45">
      <c r="A15" t="s">
        <v>8</v>
      </c>
      <c r="B15">
        <v>1</v>
      </c>
      <c r="C15">
        <v>2</v>
      </c>
      <c r="D15">
        <v>4.8</v>
      </c>
      <c r="E15">
        <v>4.8</v>
      </c>
      <c r="F15">
        <v>4.8</v>
      </c>
    </row>
    <row r="16" spans="1:6" x14ac:dyDescent="0.45">
      <c r="B16">
        <v>2</v>
      </c>
      <c r="C16">
        <v>11</v>
      </c>
      <c r="D16">
        <v>26.2</v>
      </c>
      <c r="E16">
        <v>26.2</v>
      </c>
      <c r="F16">
        <v>31</v>
      </c>
    </row>
    <row r="17" spans="1:20" x14ac:dyDescent="0.45">
      <c r="B17">
        <v>3</v>
      </c>
      <c r="C17">
        <v>14</v>
      </c>
      <c r="D17">
        <v>33.299999999999997</v>
      </c>
      <c r="E17">
        <v>33.299999999999997</v>
      </c>
      <c r="F17">
        <v>64.3</v>
      </c>
    </row>
    <row r="18" spans="1:20" x14ac:dyDescent="0.45">
      <c r="B18">
        <v>4</v>
      </c>
      <c r="C18">
        <v>10</v>
      </c>
      <c r="D18">
        <v>23.8</v>
      </c>
      <c r="E18">
        <v>23.8</v>
      </c>
      <c r="F18">
        <v>88.1</v>
      </c>
    </row>
    <row r="19" spans="1:20" x14ac:dyDescent="0.45">
      <c r="B19">
        <v>5</v>
      </c>
      <c r="C19">
        <v>5</v>
      </c>
      <c r="D19">
        <v>11.9</v>
      </c>
      <c r="E19">
        <v>11.9</v>
      </c>
      <c r="F19">
        <v>100</v>
      </c>
    </row>
    <row r="20" spans="1:20" x14ac:dyDescent="0.45">
      <c r="B20" t="s">
        <v>17</v>
      </c>
      <c r="C20">
        <v>42</v>
      </c>
      <c r="D20">
        <v>100</v>
      </c>
      <c r="E20">
        <v>100</v>
      </c>
    </row>
    <row r="22" spans="1:20" x14ac:dyDescent="0.45">
      <c r="A22" t="s">
        <v>40</v>
      </c>
    </row>
    <row r="23" spans="1:20" x14ac:dyDescent="0.45">
      <c r="C23" t="s">
        <v>13</v>
      </c>
      <c r="D23" t="s">
        <v>14</v>
      </c>
      <c r="E23" t="s">
        <v>15</v>
      </c>
      <c r="F23" t="s">
        <v>16</v>
      </c>
    </row>
    <row r="24" spans="1:20" x14ac:dyDescent="0.45">
      <c r="A24" t="s">
        <v>8</v>
      </c>
      <c r="B24">
        <v>1</v>
      </c>
      <c r="C24">
        <v>17</v>
      </c>
      <c r="D24">
        <v>40.5</v>
      </c>
      <c r="E24">
        <v>40.5</v>
      </c>
      <c r="F24">
        <v>40.5</v>
      </c>
      <c r="T24">
        <f>(458-590)/590</f>
        <v>-0.22372881355932203</v>
      </c>
    </row>
    <row r="25" spans="1:20" x14ac:dyDescent="0.45">
      <c r="B25">
        <v>2</v>
      </c>
      <c r="C25">
        <v>10</v>
      </c>
      <c r="D25">
        <v>23.8</v>
      </c>
      <c r="E25">
        <v>23.8</v>
      </c>
      <c r="F25">
        <v>64.3</v>
      </c>
    </row>
    <row r="26" spans="1:20" x14ac:dyDescent="0.45">
      <c r="B26">
        <v>3</v>
      </c>
      <c r="C26">
        <v>8</v>
      </c>
      <c r="D26">
        <v>19</v>
      </c>
      <c r="E26">
        <v>19</v>
      </c>
      <c r="F26">
        <v>83.3</v>
      </c>
    </row>
    <row r="27" spans="1:20" x14ac:dyDescent="0.45">
      <c r="B27">
        <v>4</v>
      </c>
      <c r="C27">
        <v>4</v>
      </c>
      <c r="D27">
        <v>9.5</v>
      </c>
      <c r="E27">
        <v>9.5</v>
      </c>
      <c r="F27">
        <v>92.9</v>
      </c>
    </row>
    <row r="28" spans="1:20" x14ac:dyDescent="0.45">
      <c r="B28">
        <v>5</v>
      </c>
      <c r="C28">
        <v>3</v>
      </c>
      <c r="D28">
        <v>7.1</v>
      </c>
      <c r="E28">
        <v>7.1</v>
      </c>
      <c r="F28">
        <v>100</v>
      </c>
      <c r="T28">
        <v>333</v>
      </c>
    </row>
    <row r="29" spans="1:20" x14ac:dyDescent="0.45">
      <c r="B29" t="s">
        <v>17</v>
      </c>
      <c r="C29">
        <v>42</v>
      </c>
      <c r="D29">
        <v>100</v>
      </c>
      <c r="E29">
        <v>100</v>
      </c>
      <c r="T29">
        <v>364</v>
      </c>
    </row>
    <row r="30" spans="1:20" x14ac:dyDescent="0.45">
      <c r="T30" s="154">
        <f>(T29-T28)/T28</f>
        <v>9.3093093093093091E-2</v>
      </c>
    </row>
    <row r="31" spans="1:20" x14ac:dyDescent="0.45">
      <c r="A31" t="s">
        <v>41</v>
      </c>
    </row>
    <row r="32" spans="1:20" x14ac:dyDescent="0.45">
      <c r="C32" t="s">
        <v>13</v>
      </c>
      <c r="D32" t="s">
        <v>14</v>
      </c>
      <c r="E32" t="s">
        <v>15</v>
      </c>
      <c r="F32" t="s">
        <v>16</v>
      </c>
    </row>
    <row r="33" spans="1:6" x14ac:dyDescent="0.45">
      <c r="A33" t="s">
        <v>8</v>
      </c>
      <c r="B33">
        <v>1</v>
      </c>
      <c r="C33">
        <v>7</v>
      </c>
      <c r="D33">
        <v>16.7</v>
      </c>
      <c r="E33">
        <v>16.7</v>
      </c>
      <c r="F33">
        <v>16.7</v>
      </c>
    </row>
    <row r="34" spans="1:6" x14ac:dyDescent="0.45">
      <c r="B34">
        <v>2</v>
      </c>
      <c r="C34">
        <v>16</v>
      </c>
      <c r="D34">
        <v>38.1</v>
      </c>
      <c r="E34">
        <v>38.1</v>
      </c>
      <c r="F34">
        <v>54.8</v>
      </c>
    </row>
    <row r="35" spans="1:6" x14ac:dyDescent="0.45">
      <c r="B35">
        <v>3</v>
      </c>
      <c r="C35">
        <v>4</v>
      </c>
      <c r="D35">
        <v>9.5</v>
      </c>
      <c r="E35">
        <v>9.5</v>
      </c>
      <c r="F35">
        <v>64.3</v>
      </c>
    </row>
    <row r="36" spans="1:6" x14ac:dyDescent="0.45">
      <c r="B36">
        <v>4</v>
      </c>
      <c r="C36">
        <v>12</v>
      </c>
      <c r="D36">
        <v>28.6</v>
      </c>
      <c r="E36">
        <v>28.6</v>
      </c>
      <c r="F36">
        <v>92.9</v>
      </c>
    </row>
    <row r="37" spans="1:6" x14ac:dyDescent="0.45">
      <c r="B37">
        <v>5</v>
      </c>
      <c r="C37">
        <v>3</v>
      </c>
      <c r="D37">
        <v>7.1</v>
      </c>
      <c r="E37">
        <v>7.1</v>
      </c>
      <c r="F37">
        <v>100</v>
      </c>
    </row>
    <row r="38" spans="1:6" x14ac:dyDescent="0.45">
      <c r="B38" t="s">
        <v>17</v>
      </c>
      <c r="C38">
        <v>42</v>
      </c>
      <c r="D38">
        <v>100</v>
      </c>
      <c r="E38">
        <v>100</v>
      </c>
    </row>
    <row r="40" spans="1:6" x14ac:dyDescent="0.45">
      <c r="A40" t="s">
        <v>42</v>
      </c>
    </row>
    <row r="41" spans="1:6" x14ac:dyDescent="0.45">
      <c r="C41" t="s">
        <v>13</v>
      </c>
      <c r="D41" t="s">
        <v>14</v>
      </c>
      <c r="E41" t="s">
        <v>15</v>
      </c>
      <c r="F41" t="s">
        <v>16</v>
      </c>
    </row>
    <row r="42" spans="1:6" x14ac:dyDescent="0.45">
      <c r="A42" t="s">
        <v>8</v>
      </c>
      <c r="B42">
        <v>1</v>
      </c>
      <c r="C42">
        <v>9</v>
      </c>
      <c r="D42">
        <v>21.4</v>
      </c>
      <c r="E42">
        <v>21.4</v>
      </c>
      <c r="F42">
        <v>21.4</v>
      </c>
    </row>
    <row r="43" spans="1:6" x14ac:dyDescent="0.45">
      <c r="B43">
        <v>2</v>
      </c>
      <c r="C43">
        <v>2</v>
      </c>
      <c r="D43">
        <v>4.8</v>
      </c>
      <c r="E43">
        <v>4.8</v>
      </c>
      <c r="F43">
        <v>26.2</v>
      </c>
    </row>
    <row r="44" spans="1:6" x14ac:dyDescent="0.45">
      <c r="B44">
        <v>3</v>
      </c>
      <c r="C44">
        <v>5</v>
      </c>
      <c r="D44">
        <v>11.9</v>
      </c>
      <c r="E44">
        <v>11.9</v>
      </c>
      <c r="F44">
        <v>38.1</v>
      </c>
    </row>
    <row r="45" spans="1:6" x14ac:dyDescent="0.45">
      <c r="B45">
        <v>4</v>
      </c>
      <c r="C45">
        <v>2</v>
      </c>
      <c r="D45">
        <v>4.8</v>
      </c>
      <c r="E45">
        <v>4.8</v>
      </c>
      <c r="F45">
        <v>42.9</v>
      </c>
    </row>
    <row r="46" spans="1:6" x14ac:dyDescent="0.45">
      <c r="B46">
        <v>5</v>
      </c>
      <c r="C46">
        <v>24</v>
      </c>
      <c r="D46">
        <v>57.1</v>
      </c>
      <c r="E46">
        <v>57.1</v>
      </c>
      <c r="F46">
        <v>100</v>
      </c>
    </row>
    <row r="47" spans="1:6" x14ac:dyDescent="0.45">
      <c r="B47" t="s">
        <v>17</v>
      </c>
      <c r="C47">
        <v>42</v>
      </c>
      <c r="D47">
        <v>100</v>
      </c>
      <c r="E47">
        <v>100</v>
      </c>
    </row>
    <row r="49" spans="1:5" x14ac:dyDescent="0.45">
      <c r="A49" t="s">
        <v>23</v>
      </c>
    </row>
    <row r="50" spans="1:5" x14ac:dyDescent="0.45">
      <c r="A50" t="s">
        <v>50</v>
      </c>
      <c r="B50" t="s">
        <v>51</v>
      </c>
      <c r="D50" t="s">
        <v>7</v>
      </c>
      <c r="E50" t="s">
        <v>10</v>
      </c>
    </row>
    <row r="51" spans="1:5" x14ac:dyDescent="0.45">
      <c r="A51" t="s">
        <v>24</v>
      </c>
      <c r="B51" t="s">
        <v>52</v>
      </c>
      <c r="C51" t="s">
        <v>53</v>
      </c>
      <c r="D51">
        <v>64</v>
      </c>
      <c r="E51">
        <v>4939</v>
      </c>
    </row>
    <row r="52" spans="1:5" x14ac:dyDescent="0.45">
      <c r="C52" t="s">
        <v>25</v>
      </c>
      <c r="D52">
        <v>64</v>
      </c>
    </row>
    <row r="53" spans="1:5" x14ac:dyDescent="0.45">
      <c r="B53" t="s">
        <v>54</v>
      </c>
      <c r="C53" t="s">
        <v>53</v>
      </c>
      <c r="D53">
        <v>4</v>
      </c>
      <c r="E53">
        <v>1360</v>
      </c>
    </row>
    <row r="54" spans="1:5" x14ac:dyDescent="0.45">
      <c r="C54" t="s">
        <v>25</v>
      </c>
      <c r="D54">
        <v>4</v>
      </c>
    </row>
    <row r="55" spans="1:5" x14ac:dyDescent="0.45">
      <c r="B55" t="s">
        <v>26</v>
      </c>
      <c r="C55" t="s">
        <v>53</v>
      </c>
      <c r="D55">
        <v>3</v>
      </c>
      <c r="E55">
        <v>221</v>
      </c>
    </row>
    <row r="56" spans="1:5" x14ac:dyDescent="0.45">
      <c r="C56" t="s">
        <v>25</v>
      </c>
      <c r="D56">
        <v>3</v>
      </c>
    </row>
    <row r="57" spans="1:5" x14ac:dyDescent="0.45">
      <c r="B57" t="s">
        <v>55</v>
      </c>
      <c r="C57" t="s">
        <v>53</v>
      </c>
      <c r="D57">
        <v>12</v>
      </c>
      <c r="E57">
        <v>1793</v>
      </c>
    </row>
    <row r="58" spans="1:5" x14ac:dyDescent="0.45">
      <c r="C58" t="s">
        <v>25</v>
      </c>
      <c r="D58">
        <v>12</v>
      </c>
    </row>
    <row r="59" spans="1:5" x14ac:dyDescent="0.45">
      <c r="A59" t="s">
        <v>27</v>
      </c>
      <c r="B59" t="s">
        <v>52</v>
      </c>
      <c r="C59" t="s">
        <v>53</v>
      </c>
      <c r="D59">
        <v>6</v>
      </c>
      <c r="E59">
        <v>214</v>
      </c>
    </row>
    <row r="60" spans="1:5" x14ac:dyDescent="0.45">
      <c r="C60" t="s">
        <v>25</v>
      </c>
      <c r="D60">
        <v>6</v>
      </c>
    </row>
    <row r="62" spans="1:5" x14ac:dyDescent="0.45">
      <c r="A62" t="s">
        <v>23</v>
      </c>
    </row>
    <row r="63" spans="1:5" x14ac:dyDescent="0.45">
      <c r="A63" t="s">
        <v>50</v>
      </c>
      <c r="B63" t="s">
        <v>51</v>
      </c>
      <c r="D63" t="s">
        <v>7</v>
      </c>
      <c r="E63" t="s">
        <v>10</v>
      </c>
    </row>
    <row r="64" spans="1:5" x14ac:dyDescent="0.45">
      <c r="A64" t="s">
        <v>24</v>
      </c>
      <c r="B64" t="s">
        <v>52</v>
      </c>
      <c r="C64" t="s">
        <v>56</v>
      </c>
      <c r="D64">
        <v>64</v>
      </c>
      <c r="E64">
        <v>2468</v>
      </c>
    </row>
    <row r="65" spans="1:6" x14ac:dyDescent="0.45">
      <c r="C65" t="s">
        <v>25</v>
      </c>
      <c r="D65">
        <v>64</v>
      </c>
    </row>
    <row r="66" spans="1:6" x14ac:dyDescent="0.45">
      <c r="B66" t="s">
        <v>54</v>
      </c>
      <c r="C66" t="s">
        <v>56</v>
      </c>
      <c r="D66">
        <v>4</v>
      </c>
      <c r="E66">
        <v>567</v>
      </c>
    </row>
    <row r="67" spans="1:6" x14ac:dyDescent="0.45">
      <c r="C67" t="s">
        <v>25</v>
      </c>
      <c r="D67">
        <v>4</v>
      </c>
    </row>
    <row r="68" spans="1:6" x14ac:dyDescent="0.45">
      <c r="B68" t="s">
        <v>26</v>
      </c>
      <c r="C68" t="s">
        <v>56</v>
      </c>
      <c r="D68">
        <v>3</v>
      </c>
      <c r="E68">
        <v>114</v>
      </c>
    </row>
    <row r="69" spans="1:6" x14ac:dyDescent="0.45">
      <c r="C69" t="s">
        <v>25</v>
      </c>
      <c r="D69">
        <v>3</v>
      </c>
    </row>
    <row r="70" spans="1:6" x14ac:dyDescent="0.45">
      <c r="B70" t="s">
        <v>55</v>
      </c>
      <c r="C70" t="s">
        <v>56</v>
      </c>
      <c r="D70">
        <v>12</v>
      </c>
      <c r="E70">
        <v>884</v>
      </c>
    </row>
    <row r="71" spans="1:6" x14ac:dyDescent="0.45">
      <c r="C71" t="s">
        <v>25</v>
      </c>
      <c r="D71">
        <v>12</v>
      </c>
    </row>
    <row r="72" spans="1:6" x14ac:dyDescent="0.45">
      <c r="A72" t="s">
        <v>27</v>
      </c>
      <c r="B72" t="s">
        <v>52</v>
      </c>
      <c r="C72" t="s">
        <v>56</v>
      </c>
      <c r="D72">
        <v>6</v>
      </c>
      <c r="E72">
        <v>151</v>
      </c>
    </row>
    <row r="73" spans="1:6" x14ac:dyDescent="0.45">
      <c r="C73" t="s">
        <v>25</v>
      </c>
      <c r="D73">
        <v>6</v>
      </c>
    </row>
    <row r="75" spans="1:6" x14ac:dyDescent="0.45">
      <c r="A75" t="s">
        <v>61</v>
      </c>
    </row>
    <row r="76" spans="1:6" x14ac:dyDescent="0.45">
      <c r="C76" t="s">
        <v>13</v>
      </c>
      <c r="D76" t="s">
        <v>14</v>
      </c>
      <c r="E76" t="s">
        <v>15</v>
      </c>
      <c r="F76" t="s">
        <v>16</v>
      </c>
    </row>
    <row r="77" spans="1:6" x14ac:dyDescent="0.45">
      <c r="A77" t="s">
        <v>8</v>
      </c>
      <c r="B77" t="s">
        <v>62</v>
      </c>
      <c r="C77">
        <v>1</v>
      </c>
      <c r="D77">
        <v>1.1000000000000001</v>
      </c>
      <c r="E77">
        <v>1.1000000000000001</v>
      </c>
      <c r="F77">
        <v>1.1000000000000001</v>
      </c>
    </row>
    <row r="78" spans="1:6" x14ac:dyDescent="0.45">
      <c r="B78" t="s">
        <v>63</v>
      </c>
      <c r="C78">
        <v>1</v>
      </c>
      <c r="D78">
        <v>1.1000000000000001</v>
      </c>
      <c r="E78">
        <v>1.1000000000000001</v>
      </c>
      <c r="F78">
        <v>2.2000000000000002</v>
      </c>
    </row>
    <row r="79" spans="1:6" x14ac:dyDescent="0.45">
      <c r="B79" t="s">
        <v>64</v>
      </c>
      <c r="C79">
        <v>1</v>
      </c>
      <c r="D79">
        <v>1.1000000000000001</v>
      </c>
      <c r="E79">
        <v>1.1000000000000001</v>
      </c>
      <c r="F79">
        <v>3.4</v>
      </c>
    </row>
    <row r="80" spans="1:6" x14ac:dyDescent="0.45">
      <c r="B80" t="s">
        <v>65</v>
      </c>
      <c r="C80">
        <v>1</v>
      </c>
      <c r="D80">
        <v>1.1000000000000001</v>
      </c>
      <c r="E80">
        <v>1.1000000000000001</v>
      </c>
      <c r="F80">
        <v>4.5</v>
      </c>
    </row>
    <row r="81" spans="2:6" x14ac:dyDescent="0.45">
      <c r="B81" t="s">
        <v>66</v>
      </c>
      <c r="C81">
        <v>1</v>
      </c>
      <c r="D81">
        <v>1.1000000000000001</v>
      </c>
      <c r="E81">
        <v>1.1000000000000001</v>
      </c>
      <c r="F81">
        <v>5.6</v>
      </c>
    </row>
    <row r="82" spans="2:6" x14ac:dyDescent="0.45">
      <c r="B82" t="s">
        <v>67</v>
      </c>
      <c r="C82">
        <v>1</v>
      </c>
      <c r="D82">
        <v>1.1000000000000001</v>
      </c>
      <c r="E82">
        <v>1.1000000000000001</v>
      </c>
      <c r="F82">
        <v>6.7</v>
      </c>
    </row>
    <row r="83" spans="2:6" x14ac:dyDescent="0.45">
      <c r="B83" t="s">
        <v>57</v>
      </c>
      <c r="C83">
        <v>1</v>
      </c>
      <c r="D83">
        <v>1.1000000000000001</v>
      </c>
      <c r="E83">
        <v>1.1000000000000001</v>
      </c>
      <c r="F83">
        <v>7.9</v>
      </c>
    </row>
    <row r="84" spans="2:6" x14ac:dyDescent="0.45">
      <c r="B84" t="s">
        <v>68</v>
      </c>
      <c r="C84">
        <v>1</v>
      </c>
      <c r="D84">
        <v>1.1000000000000001</v>
      </c>
      <c r="E84">
        <v>1.1000000000000001</v>
      </c>
      <c r="F84">
        <v>9</v>
      </c>
    </row>
    <row r="85" spans="2:6" x14ac:dyDescent="0.45">
      <c r="B85" t="s">
        <v>69</v>
      </c>
      <c r="C85">
        <v>1</v>
      </c>
      <c r="D85">
        <v>1.1000000000000001</v>
      </c>
      <c r="E85">
        <v>1.1000000000000001</v>
      </c>
      <c r="F85">
        <v>10.1</v>
      </c>
    </row>
    <row r="86" spans="2:6" x14ac:dyDescent="0.45">
      <c r="B86" t="s">
        <v>70</v>
      </c>
      <c r="C86">
        <v>1</v>
      </c>
      <c r="D86">
        <v>1.1000000000000001</v>
      </c>
      <c r="E86">
        <v>1.1000000000000001</v>
      </c>
      <c r="F86">
        <v>11.2</v>
      </c>
    </row>
    <row r="87" spans="2:6" x14ac:dyDescent="0.45">
      <c r="B87" t="s">
        <v>71</v>
      </c>
      <c r="C87">
        <v>1</v>
      </c>
      <c r="D87">
        <v>1.1000000000000001</v>
      </c>
      <c r="E87">
        <v>1.1000000000000001</v>
      </c>
      <c r="F87">
        <v>12.4</v>
      </c>
    </row>
    <row r="88" spans="2:6" x14ac:dyDescent="0.45">
      <c r="B88" t="s">
        <v>72</v>
      </c>
      <c r="C88">
        <v>1</v>
      </c>
      <c r="D88">
        <v>1.1000000000000001</v>
      </c>
      <c r="E88">
        <v>1.1000000000000001</v>
      </c>
      <c r="F88">
        <v>13.5</v>
      </c>
    </row>
    <row r="89" spans="2:6" x14ac:dyDescent="0.45">
      <c r="B89" t="s">
        <v>73</v>
      </c>
      <c r="C89">
        <v>1</v>
      </c>
      <c r="D89">
        <v>1.1000000000000001</v>
      </c>
      <c r="E89">
        <v>1.1000000000000001</v>
      </c>
      <c r="F89">
        <v>14.6</v>
      </c>
    </row>
    <row r="90" spans="2:6" x14ac:dyDescent="0.45">
      <c r="B90" t="s">
        <v>74</v>
      </c>
      <c r="C90">
        <v>1</v>
      </c>
      <c r="D90">
        <v>1.1000000000000001</v>
      </c>
      <c r="E90">
        <v>1.1000000000000001</v>
      </c>
      <c r="F90">
        <v>15.7</v>
      </c>
    </row>
    <row r="91" spans="2:6" x14ac:dyDescent="0.45">
      <c r="B91" t="s">
        <v>75</v>
      </c>
      <c r="C91">
        <v>1</v>
      </c>
      <c r="D91">
        <v>1.1000000000000001</v>
      </c>
      <c r="E91">
        <v>1.1000000000000001</v>
      </c>
      <c r="F91">
        <v>16.899999999999999</v>
      </c>
    </row>
    <row r="92" spans="2:6" x14ac:dyDescent="0.45">
      <c r="B92" t="s">
        <v>76</v>
      </c>
      <c r="C92">
        <v>1</v>
      </c>
      <c r="D92">
        <v>1.1000000000000001</v>
      </c>
      <c r="E92">
        <v>1.1000000000000001</v>
      </c>
      <c r="F92">
        <v>18</v>
      </c>
    </row>
    <row r="93" spans="2:6" x14ac:dyDescent="0.45">
      <c r="B93" t="s">
        <v>77</v>
      </c>
      <c r="C93">
        <v>1</v>
      </c>
      <c r="D93">
        <v>1.1000000000000001</v>
      </c>
      <c r="E93">
        <v>1.1000000000000001</v>
      </c>
      <c r="F93">
        <v>19.100000000000001</v>
      </c>
    </row>
    <row r="94" spans="2:6" x14ac:dyDescent="0.45">
      <c r="B94" t="s">
        <v>78</v>
      </c>
      <c r="C94">
        <v>1</v>
      </c>
      <c r="D94">
        <v>1.1000000000000001</v>
      </c>
      <c r="E94">
        <v>1.1000000000000001</v>
      </c>
      <c r="F94">
        <v>20.2</v>
      </c>
    </row>
    <row r="95" spans="2:6" x14ac:dyDescent="0.45">
      <c r="B95" t="s">
        <v>79</v>
      </c>
      <c r="C95">
        <v>1</v>
      </c>
      <c r="D95">
        <v>1.1000000000000001</v>
      </c>
      <c r="E95">
        <v>1.1000000000000001</v>
      </c>
      <c r="F95">
        <v>21.3</v>
      </c>
    </row>
    <row r="96" spans="2:6" x14ac:dyDescent="0.45">
      <c r="B96" t="s">
        <v>80</v>
      </c>
      <c r="C96">
        <v>1</v>
      </c>
      <c r="D96">
        <v>1.1000000000000001</v>
      </c>
      <c r="E96">
        <v>1.1000000000000001</v>
      </c>
      <c r="F96">
        <v>22.5</v>
      </c>
    </row>
    <row r="97" spans="2:6" x14ac:dyDescent="0.45">
      <c r="B97" t="s">
        <v>81</v>
      </c>
      <c r="C97">
        <v>1</v>
      </c>
      <c r="D97">
        <v>1.1000000000000001</v>
      </c>
      <c r="E97">
        <v>1.1000000000000001</v>
      </c>
      <c r="F97">
        <v>23.6</v>
      </c>
    </row>
    <row r="98" spans="2:6" x14ac:dyDescent="0.45">
      <c r="B98" t="s">
        <v>82</v>
      </c>
      <c r="C98">
        <v>1</v>
      </c>
      <c r="D98">
        <v>1.1000000000000001</v>
      </c>
      <c r="E98">
        <v>1.1000000000000001</v>
      </c>
      <c r="F98">
        <v>24.7</v>
      </c>
    </row>
    <row r="99" spans="2:6" x14ac:dyDescent="0.45">
      <c r="B99" t="s">
        <v>83</v>
      </c>
      <c r="C99">
        <v>1</v>
      </c>
      <c r="D99">
        <v>1.1000000000000001</v>
      </c>
      <c r="E99">
        <v>1.1000000000000001</v>
      </c>
      <c r="F99">
        <v>25.8</v>
      </c>
    </row>
    <row r="100" spans="2:6" x14ac:dyDescent="0.45">
      <c r="B100" t="s">
        <v>84</v>
      </c>
      <c r="C100">
        <v>1</v>
      </c>
      <c r="D100">
        <v>1.1000000000000001</v>
      </c>
      <c r="E100">
        <v>1.1000000000000001</v>
      </c>
      <c r="F100">
        <v>27</v>
      </c>
    </row>
    <row r="101" spans="2:6" x14ac:dyDescent="0.45">
      <c r="B101" t="s">
        <v>85</v>
      </c>
      <c r="C101">
        <v>1</v>
      </c>
      <c r="D101">
        <v>1.1000000000000001</v>
      </c>
      <c r="E101">
        <v>1.1000000000000001</v>
      </c>
      <c r="F101">
        <v>28.1</v>
      </c>
    </row>
    <row r="102" spans="2:6" x14ac:dyDescent="0.45">
      <c r="B102" t="s">
        <v>58</v>
      </c>
      <c r="C102">
        <v>1</v>
      </c>
      <c r="D102">
        <v>1.1000000000000001</v>
      </c>
      <c r="E102">
        <v>1.1000000000000001</v>
      </c>
      <c r="F102">
        <v>29.2</v>
      </c>
    </row>
    <row r="103" spans="2:6" x14ac:dyDescent="0.45">
      <c r="B103" t="s">
        <v>86</v>
      </c>
      <c r="C103">
        <v>1</v>
      </c>
      <c r="D103">
        <v>1.1000000000000001</v>
      </c>
      <c r="E103">
        <v>1.1000000000000001</v>
      </c>
      <c r="F103">
        <v>30.3</v>
      </c>
    </row>
    <row r="104" spans="2:6" x14ac:dyDescent="0.45">
      <c r="B104" t="s">
        <v>87</v>
      </c>
      <c r="C104">
        <v>1</v>
      </c>
      <c r="D104">
        <v>1.1000000000000001</v>
      </c>
      <c r="E104">
        <v>1.1000000000000001</v>
      </c>
      <c r="F104">
        <v>31.5</v>
      </c>
    </row>
    <row r="105" spans="2:6" x14ac:dyDescent="0.45">
      <c r="B105" t="s">
        <v>88</v>
      </c>
      <c r="C105">
        <v>1</v>
      </c>
      <c r="D105">
        <v>1.1000000000000001</v>
      </c>
      <c r="E105">
        <v>1.1000000000000001</v>
      </c>
      <c r="F105">
        <v>32.6</v>
      </c>
    </row>
    <row r="106" spans="2:6" x14ac:dyDescent="0.45">
      <c r="B106" t="s">
        <v>59</v>
      </c>
      <c r="C106">
        <v>1</v>
      </c>
      <c r="D106">
        <v>1.1000000000000001</v>
      </c>
      <c r="E106">
        <v>1.1000000000000001</v>
      </c>
      <c r="F106">
        <v>33.700000000000003</v>
      </c>
    </row>
    <row r="107" spans="2:6" x14ac:dyDescent="0.45">
      <c r="B107" t="s">
        <v>89</v>
      </c>
      <c r="C107">
        <v>1</v>
      </c>
      <c r="D107">
        <v>1.1000000000000001</v>
      </c>
      <c r="E107">
        <v>1.1000000000000001</v>
      </c>
      <c r="F107">
        <v>34.799999999999997</v>
      </c>
    </row>
    <row r="108" spans="2:6" x14ac:dyDescent="0.45">
      <c r="B108" t="s">
        <v>90</v>
      </c>
      <c r="C108">
        <v>1</v>
      </c>
      <c r="D108">
        <v>1.1000000000000001</v>
      </c>
      <c r="E108">
        <v>1.1000000000000001</v>
      </c>
      <c r="F108">
        <v>36</v>
      </c>
    </row>
    <row r="109" spans="2:6" x14ac:dyDescent="0.45">
      <c r="B109" t="s">
        <v>91</v>
      </c>
      <c r="C109">
        <v>1</v>
      </c>
      <c r="D109">
        <v>1.1000000000000001</v>
      </c>
      <c r="E109">
        <v>1.1000000000000001</v>
      </c>
      <c r="F109">
        <v>37.1</v>
      </c>
    </row>
    <row r="110" spans="2:6" x14ac:dyDescent="0.45">
      <c r="B110" t="s">
        <v>92</v>
      </c>
      <c r="C110">
        <v>1</v>
      </c>
      <c r="D110">
        <v>1.1000000000000001</v>
      </c>
      <c r="E110">
        <v>1.1000000000000001</v>
      </c>
      <c r="F110">
        <v>38.200000000000003</v>
      </c>
    </row>
    <row r="111" spans="2:6" x14ac:dyDescent="0.45">
      <c r="B111" t="s">
        <v>93</v>
      </c>
      <c r="C111">
        <v>1</v>
      </c>
      <c r="D111">
        <v>1.1000000000000001</v>
      </c>
      <c r="E111">
        <v>1.1000000000000001</v>
      </c>
      <c r="F111">
        <v>39.299999999999997</v>
      </c>
    </row>
    <row r="112" spans="2:6" x14ac:dyDescent="0.45">
      <c r="B112" t="s">
        <v>94</v>
      </c>
      <c r="C112">
        <v>1</v>
      </c>
      <c r="D112">
        <v>1.1000000000000001</v>
      </c>
      <c r="E112">
        <v>1.1000000000000001</v>
      </c>
      <c r="F112">
        <v>40.4</v>
      </c>
    </row>
    <row r="113" spans="2:6" x14ac:dyDescent="0.45">
      <c r="B113" t="s">
        <v>95</v>
      </c>
      <c r="C113">
        <v>1</v>
      </c>
      <c r="D113">
        <v>1.1000000000000001</v>
      </c>
      <c r="E113">
        <v>1.1000000000000001</v>
      </c>
      <c r="F113">
        <v>41.6</v>
      </c>
    </row>
    <row r="114" spans="2:6" x14ac:dyDescent="0.45">
      <c r="B114" t="s">
        <v>43</v>
      </c>
      <c r="C114">
        <v>10</v>
      </c>
      <c r="D114">
        <v>11.2</v>
      </c>
      <c r="E114">
        <v>11.2</v>
      </c>
      <c r="F114">
        <v>52.8</v>
      </c>
    </row>
    <row r="115" spans="2:6" x14ac:dyDescent="0.45">
      <c r="B115" t="s">
        <v>44</v>
      </c>
      <c r="C115">
        <v>10</v>
      </c>
      <c r="D115">
        <v>11.2</v>
      </c>
      <c r="E115">
        <v>11.2</v>
      </c>
      <c r="F115">
        <v>64</v>
      </c>
    </row>
    <row r="116" spans="2:6" x14ac:dyDescent="0.45">
      <c r="B116" t="s">
        <v>96</v>
      </c>
      <c r="C116">
        <v>1</v>
      </c>
      <c r="D116">
        <v>1.1000000000000001</v>
      </c>
      <c r="E116">
        <v>1.1000000000000001</v>
      </c>
      <c r="F116">
        <v>65.2</v>
      </c>
    </row>
    <row r="117" spans="2:6" x14ac:dyDescent="0.45">
      <c r="B117" t="s">
        <v>97</v>
      </c>
      <c r="C117">
        <v>2</v>
      </c>
      <c r="D117">
        <v>2.2000000000000002</v>
      </c>
      <c r="E117">
        <v>2.2000000000000002</v>
      </c>
      <c r="F117">
        <v>67.400000000000006</v>
      </c>
    </row>
    <row r="118" spans="2:6" x14ac:dyDescent="0.45">
      <c r="B118" t="s">
        <v>45</v>
      </c>
      <c r="C118">
        <v>1</v>
      </c>
      <c r="D118">
        <v>1.1000000000000001</v>
      </c>
      <c r="E118">
        <v>1.1000000000000001</v>
      </c>
      <c r="F118">
        <v>68.5</v>
      </c>
    </row>
    <row r="119" spans="2:6" x14ac:dyDescent="0.45">
      <c r="B119" t="s">
        <v>98</v>
      </c>
      <c r="C119">
        <v>1</v>
      </c>
      <c r="D119">
        <v>1.1000000000000001</v>
      </c>
      <c r="E119">
        <v>1.1000000000000001</v>
      </c>
      <c r="F119">
        <v>69.7</v>
      </c>
    </row>
    <row r="120" spans="2:6" x14ac:dyDescent="0.45">
      <c r="B120" t="s">
        <v>99</v>
      </c>
      <c r="C120">
        <v>1</v>
      </c>
      <c r="D120">
        <v>1.1000000000000001</v>
      </c>
      <c r="E120">
        <v>1.1000000000000001</v>
      </c>
      <c r="F120">
        <v>70.8</v>
      </c>
    </row>
    <row r="121" spans="2:6" x14ac:dyDescent="0.45">
      <c r="B121" t="s">
        <v>100</v>
      </c>
      <c r="C121">
        <v>1</v>
      </c>
      <c r="D121">
        <v>1.1000000000000001</v>
      </c>
      <c r="E121">
        <v>1.1000000000000001</v>
      </c>
      <c r="F121">
        <v>71.900000000000006</v>
      </c>
    </row>
    <row r="122" spans="2:6" x14ac:dyDescent="0.45">
      <c r="B122" t="s">
        <v>101</v>
      </c>
      <c r="C122">
        <v>1</v>
      </c>
      <c r="D122">
        <v>1.1000000000000001</v>
      </c>
      <c r="E122">
        <v>1.1000000000000001</v>
      </c>
      <c r="F122">
        <v>73</v>
      </c>
    </row>
    <row r="123" spans="2:6" x14ac:dyDescent="0.45">
      <c r="B123" t="s">
        <v>102</v>
      </c>
      <c r="C123">
        <v>1</v>
      </c>
      <c r="D123">
        <v>1.1000000000000001</v>
      </c>
      <c r="E123">
        <v>1.1000000000000001</v>
      </c>
      <c r="F123">
        <v>74.2</v>
      </c>
    </row>
    <row r="124" spans="2:6" x14ac:dyDescent="0.45">
      <c r="B124" t="s">
        <v>103</v>
      </c>
      <c r="C124">
        <v>1</v>
      </c>
      <c r="D124">
        <v>1.1000000000000001</v>
      </c>
      <c r="E124">
        <v>1.1000000000000001</v>
      </c>
      <c r="F124">
        <v>75.3</v>
      </c>
    </row>
    <row r="125" spans="2:6" x14ac:dyDescent="0.45">
      <c r="B125" t="s">
        <v>104</v>
      </c>
      <c r="C125">
        <v>1</v>
      </c>
      <c r="D125">
        <v>1.1000000000000001</v>
      </c>
      <c r="E125">
        <v>1.1000000000000001</v>
      </c>
      <c r="F125">
        <v>76.400000000000006</v>
      </c>
    </row>
    <row r="126" spans="2:6" x14ac:dyDescent="0.45">
      <c r="B126" t="s">
        <v>105</v>
      </c>
      <c r="C126">
        <v>1</v>
      </c>
      <c r="D126">
        <v>1.1000000000000001</v>
      </c>
      <c r="E126">
        <v>1.1000000000000001</v>
      </c>
      <c r="F126">
        <v>77.5</v>
      </c>
    </row>
    <row r="127" spans="2:6" x14ac:dyDescent="0.45">
      <c r="B127" t="s">
        <v>106</v>
      </c>
      <c r="C127">
        <v>1</v>
      </c>
      <c r="D127">
        <v>1.1000000000000001</v>
      </c>
      <c r="E127">
        <v>1.1000000000000001</v>
      </c>
      <c r="F127">
        <v>78.7</v>
      </c>
    </row>
    <row r="128" spans="2:6" x14ac:dyDescent="0.45">
      <c r="B128" t="s">
        <v>107</v>
      </c>
      <c r="C128">
        <v>1</v>
      </c>
      <c r="D128">
        <v>1.1000000000000001</v>
      </c>
      <c r="E128">
        <v>1.1000000000000001</v>
      </c>
      <c r="F128">
        <v>79.8</v>
      </c>
    </row>
    <row r="129" spans="2:6" x14ac:dyDescent="0.45">
      <c r="B129" t="s">
        <v>108</v>
      </c>
      <c r="C129">
        <v>1</v>
      </c>
      <c r="D129">
        <v>1.1000000000000001</v>
      </c>
      <c r="E129">
        <v>1.1000000000000001</v>
      </c>
      <c r="F129">
        <v>80.900000000000006</v>
      </c>
    </row>
    <row r="130" spans="2:6" x14ac:dyDescent="0.45">
      <c r="B130" t="s">
        <v>109</v>
      </c>
      <c r="C130">
        <v>1</v>
      </c>
      <c r="D130">
        <v>1.1000000000000001</v>
      </c>
      <c r="E130">
        <v>1.1000000000000001</v>
      </c>
      <c r="F130">
        <v>82</v>
      </c>
    </row>
    <row r="131" spans="2:6" x14ac:dyDescent="0.45">
      <c r="B131" t="s">
        <v>110</v>
      </c>
      <c r="C131">
        <v>1</v>
      </c>
      <c r="D131">
        <v>1.1000000000000001</v>
      </c>
      <c r="E131">
        <v>1.1000000000000001</v>
      </c>
      <c r="F131">
        <v>83.1</v>
      </c>
    </row>
    <row r="132" spans="2:6" x14ac:dyDescent="0.45">
      <c r="B132" t="s">
        <v>111</v>
      </c>
      <c r="C132">
        <v>1</v>
      </c>
      <c r="D132">
        <v>1.1000000000000001</v>
      </c>
      <c r="E132">
        <v>1.1000000000000001</v>
      </c>
      <c r="F132">
        <v>84.3</v>
      </c>
    </row>
    <row r="133" spans="2:6" x14ac:dyDescent="0.45">
      <c r="B133" t="s">
        <v>112</v>
      </c>
      <c r="C133">
        <v>1</v>
      </c>
      <c r="D133">
        <v>1.1000000000000001</v>
      </c>
      <c r="E133">
        <v>1.1000000000000001</v>
      </c>
      <c r="F133">
        <v>85.4</v>
      </c>
    </row>
    <row r="134" spans="2:6" x14ac:dyDescent="0.45">
      <c r="B134" t="s">
        <v>113</v>
      </c>
      <c r="C134">
        <v>1</v>
      </c>
      <c r="D134">
        <v>1.1000000000000001</v>
      </c>
      <c r="E134">
        <v>1.1000000000000001</v>
      </c>
      <c r="F134">
        <v>86.5</v>
      </c>
    </row>
    <row r="135" spans="2:6" x14ac:dyDescent="0.45">
      <c r="B135" t="s">
        <v>114</v>
      </c>
      <c r="C135">
        <v>1</v>
      </c>
      <c r="D135">
        <v>1.1000000000000001</v>
      </c>
      <c r="E135">
        <v>1.1000000000000001</v>
      </c>
      <c r="F135">
        <v>87.6</v>
      </c>
    </row>
    <row r="136" spans="2:6" x14ac:dyDescent="0.45">
      <c r="B136" t="s">
        <v>115</v>
      </c>
      <c r="C136">
        <v>1</v>
      </c>
      <c r="D136">
        <v>1.1000000000000001</v>
      </c>
      <c r="E136">
        <v>1.1000000000000001</v>
      </c>
      <c r="F136">
        <v>88.8</v>
      </c>
    </row>
    <row r="137" spans="2:6" x14ac:dyDescent="0.45">
      <c r="B137" t="s">
        <v>116</v>
      </c>
      <c r="C137">
        <v>1</v>
      </c>
      <c r="D137">
        <v>1.1000000000000001</v>
      </c>
      <c r="E137">
        <v>1.1000000000000001</v>
      </c>
      <c r="F137">
        <v>89.9</v>
      </c>
    </row>
    <row r="138" spans="2:6" x14ac:dyDescent="0.45">
      <c r="B138" t="s">
        <v>117</v>
      </c>
      <c r="C138">
        <v>1</v>
      </c>
      <c r="D138">
        <v>1.1000000000000001</v>
      </c>
      <c r="E138">
        <v>1.1000000000000001</v>
      </c>
      <c r="F138">
        <v>91</v>
      </c>
    </row>
    <row r="139" spans="2:6" x14ac:dyDescent="0.45">
      <c r="B139" t="s">
        <v>118</v>
      </c>
      <c r="C139">
        <v>1</v>
      </c>
      <c r="D139">
        <v>1.1000000000000001</v>
      </c>
      <c r="E139">
        <v>1.1000000000000001</v>
      </c>
      <c r="F139">
        <v>92.1</v>
      </c>
    </row>
    <row r="140" spans="2:6" x14ac:dyDescent="0.45">
      <c r="B140" t="s">
        <v>119</v>
      </c>
      <c r="C140">
        <v>1</v>
      </c>
      <c r="D140">
        <v>1.1000000000000001</v>
      </c>
      <c r="E140">
        <v>1.1000000000000001</v>
      </c>
      <c r="F140">
        <v>93.3</v>
      </c>
    </row>
    <row r="141" spans="2:6" x14ac:dyDescent="0.45">
      <c r="B141" t="s">
        <v>120</v>
      </c>
      <c r="C141">
        <v>1</v>
      </c>
      <c r="D141">
        <v>1.1000000000000001</v>
      </c>
      <c r="E141">
        <v>1.1000000000000001</v>
      </c>
      <c r="F141">
        <v>94.4</v>
      </c>
    </row>
    <row r="142" spans="2:6" x14ac:dyDescent="0.45">
      <c r="B142" t="s">
        <v>121</v>
      </c>
      <c r="C142">
        <v>1</v>
      </c>
      <c r="D142">
        <v>1.1000000000000001</v>
      </c>
      <c r="E142">
        <v>1.1000000000000001</v>
      </c>
      <c r="F142">
        <v>95.5</v>
      </c>
    </row>
    <row r="143" spans="2:6" x14ac:dyDescent="0.45">
      <c r="B143" t="s">
        <v>122</v>
      </c>
      <c r="C143">
        <v>1</v>
      </c>
      <c r="D143">
        <v>1.1000000000000001</v>
      </c>
      <c r="E143">
        <v>1.1000000000000001</v>
      </c>
      <c r="F143">
        <v>96.6</v>
      </c>
    </row>
    <row r="144" spans="2:6" x14ac:dyDescent="0.45">
      <c r="B144" t="s">
        <v>123</v>
      </c>
      <c r="C144">
        <v>1</v>
      </c>
      <c r="D144">
        <v>1.1000000000000001</v>
      </c>
      <c r="E144">
        <v>1.1000000000000001</v>
      </c>
      <c r="F144">
        <v>97.8</v>
      </c>
    </row>
    <row r="145" spans="1:9" x14ac:dyDescent="0.45">
      <c r="B145" t="s">
        <v>124</v>
      </c>
      <c r="C145">
        <v>1</v>
      </c>
      <c r="D145">
        <v>1.1000000000000001</v>
      </c>
      <c r="E145">
        <v>1.1000000000000001</v>
      </c>
      <c r="F145">
        <v>98.9</v>
      </c>
    </row>
    <row r="146" spans="1:9" x14ac:dyDescent="0.45">
      <c r="B146" t="s">
        <v>125</v>
      </c>
      <c r="C146">
        <v>1</v>
      </c>
      <c r="D146">
        <v>1.1000000000000001</v>
      </c>
      <c r="E146">
        <v>1.1000000000000001</v>
      </c>
      <c r="F146">
        <v>100</v>
      </c>
    </row>
    <row r="147" spans="1:9" x14ac:dyDescent="0.45">
      <c r="B147" t="s">
        <v>17</v>
      </c>
      <c r="C147">
        <v>89</v>
      </c>
      <c r="D147">
        <v>100</v>
      </c>
      <c r="E147">
        <v>100</v>
      </c>
    </row>
    <row r="149" spans="1:9" x14ac:dyDescent="0.45">
      <c r="A149" t="s">
        <v>126</v>
      </c>
    </row>
    <row r="150" spans="1:9" x14ac:dyDescent="0.45">
      <c r="C150" t="s">
        <v>13</v>
      </c>
      <c r="D150" t="s">
        <v>14</v>
      </c>
      <c r="E150" t="s">
        <v>15</v>
      </c>
      <c r="F150" t="s">
        <v>16</v>
      </c>
    </row>
    <row r="151" spans="1:9" x14ac:dyDescent="0.45">
      <c r="A151" t="s">
        <v>8</v>
      </c>
      <c r="B151" t="s">
        <v>30</v>
      </c>
      <c r="C151">
        <v>7</v>
      </c>
      <c r="D151">
        <v>7.9</v>
      </c>
      <c r="E151">
        <v>7.9</v>
      </c>
      <c r="F151">
        <v>7.9</v>
      </c>
    </row>
    <row r="152" spans="1:9" x14ac:dyDescent="0.45">
      <c r="B152" t="s">
        <v>31</v>
      </c>
      <c r="C152">
        <v>14</v>
      </c>
      <c r="D152">
        <v>15.7</v>
      </c>
      <c r="E152">
        <v>15.7</v>
      </c>
      <c r="F152">
        <v>23.6</v>
      </c>
    </row>
    <row r="153" spans="1:9" x14ac:dyDescent="0.45">
      <c r="B153" t="s">
        <v>32</v>
      </c>
      <c r="C153">
        <v>50</v>
      </c>
      <c r="D153">
        <v>56.2</v>
      </c>
      <c r="E153">
        <v>56.2</v>
      </c>
      <c r="F153">
        <v>79.8</v>
      </c>
    </row>
    <row r="154" spans="1:9" x14ac:dyDescent="0.45">
      <c r="B154" t="s">
        <v>33</v>
      </c>
      <c r="C154">
        <v>18</v>
      </c>
      <c r="D154">
        <v>20.2</v>
      </c>
      <c r="E154">
        <v>20.2</v>
      </c>
      <c r="F154">
        <v>100</v>
      </c>
    </row>
    <row r="155" spans="1:9" x14ac:dyDescent="0.45">
      <c r="B155" t="s">
        <v>17</v>
      </c>
      <c r="C155">
        <v>89</v>
      </c>
      <c r="D155">
        <v>100</v>
      </c>
      <c r="E155">
        <v>100</v>
      </c>
    </row>
    <row r="157" spans="1:9" x14ac:dyDescent="0.45">
      <c r="A157" t="s">
        <v>1</v>
      </c>
    </row>
    <row r="158" spans="1:9" x14ac:dyDescent="0.45">
      <c r="C158" t="s">
        <v>35</v>
      </c>
      <c r="D158" t="s">
        <v>36</v>
      </c>
      <c r="E158" t="s">
        <v>37</v>
      </c>
      <c r="F158" t="s">
        <v>6</v>
      </c>
      <c r="G158" t="s">
        <v>127</v>
      </c>
      <c r="H158" t="s">
        <v>128</v>
      </c>
      <c r="I158" t="s">
        <v>129</v>
      </c>
    </row>
    <row r="159" spans="1:9" x14ac:dyDescent="0.45">
      <c r="A159" t="s">
        <v>10</v>
      </c>
      <c r="C159">
        <v>620</v>
      </c>
      <c r="D159">
        <v>558</v>
      </c>
      <c r="E159">
        <v>558</v>
      </c>
      <c r="F159">
        <v>0</v>
      </c>
      <c r="G159">
        <v>558</v>
      </c>
      <c r="H159">
        <v>558</v>
      </c>
      <c r="I159">
        <v>355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4</vt:i4>
      </vt:variant>
    </vt:vector>
  </HeadingPairs>
  <TitlesOfParts>
    <vt:vector size="10" baseType="lpstr">
      <vt:lpstr>Admis Enroll Grads</vt:lpstr>
      <vt:lpstr>QANA Other (Open)</vt:lpstr>
      <vt:lpstr>Clincal Space (Open)</vt:lpstr>
      <vt:lpstr>Barriers (open ended)</vt:lpstr>
      <vt:lpstr>Finding Job (Open)</vt:lpstr>
      <vt:lpstr>Sheet3</vt:lpstr>
      <vt:lpstr>CHART Enroll Trends</vt:lpstr>
      <vt:lpstr>CHART Newly Trends</vt:lpstr>
      <vt:lpstr>CHART Grads Trends</vt:lpstr>
      <vt:lpstr>CHART Finding Job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Gonzalez,Frank (DSHS)</dc:creator>
  <cp:lastModifiedBy>Campbell,Cate (DSHS)</cp:lastModifiedBy>
  <cp:lastPrinted>2021-01-11T17:51:01Z</cp:lastPrinted>
  <dcterms:created xsi:type="dcterms:W3CDTF">2018-12-03T18:52:14Z</dcterms:created>
  <dcterms:modified xsi:type="dcterms:W3CDTF">2021-02-01T21:02:09Z</dcterms:modified>
</cp:coreProperties>
</file>